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Weekly Scores" sheetId="1" r:id="rId1"/>
    <sheet name="Weekly Avg" sheetId="2" r:id="rId2"/>
    <sheet name="PSA" sheetId="3" r:id="rId3"/>
    <sheet name="Point Difference" sheetId="4" r:id="rId4"/>
    <sheet name="Overall Rank" sheetId="5" r:id="rId5"/>
    <sheet name="Overall Graph" sheetId="6" r:id="rId6"/>
    <sheet name="Divisional Ranks" sheetId="7" r:id="rId7"/>
    <sheet name="Divisional Graphs" sheetId="8" r:id="rId8"/>
    <sheet name="Lines" sheetId="9" r:id="rId9"/>
    <sheet name="AP" sheetId="10" r:id="rId10"/>
  </sheets>
  <definedNames/>
  <calcPr fullCalcOnLoad="1"/>
</workbook>
</file>

<file path=xl/sharedStrings.xml><?xml version="1.0" encoding="utf-8"?>
<sst xmlns="http://schemas.openxmlformats.org/spreadsheetml/2006/main" count="122" uniqueCount="46">
  <si>
    <t>Total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</si>
  <si>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</si>
  <si>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</si>
  <si>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</si>
  <si>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</si>
  <si>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</si>
  <si>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</si>
  <si>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</si>
  <si>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</si>
  <si>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</si>
  <si>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</si>
  <si>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</si>
  <si>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</si>
  <si>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</si>
  <si>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Megan Fox's Thumbs</t>
  </si>
  <si>
    <t>Tonto's Feathers</t>
  </si>
  <si>
    <t>BruceWillis'Hairline</t>
  </si>
  <si>
    <t>Steve Buscemeyes</t>
  </si>
  <si>
    <t>Robert DeNiro's Mole</t>
  </si>
  <si>
    <t>Angelina Jolies Lips</t>
  </si>
  <si>
    <t>The People's Eyebrow</t>
  </si>
  <si>
    <t>Liam Neeson's Voice</t>
  </si>
  <si>
    <t>Clint Eastwood Snarl</t>
  </si>
  <si>
    <t>Bill Clinton's Penis</t>
  </si>
  <si>
    <t>Week 14</t>
  </si>
  <si>
    <t>Adrian Peterson</t>
  </si>
  <si>
    <t>Miles Austin</t>
  </si>
  <si>
    <t>MJD</t>
  </si>
  <si>
    <t>Giovani Bernard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</si>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</sst>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5.25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i/>
      <sz val="10"/>
      <color rgb="FF00B050"/>
      <name val="Arial"/>
      <family val="2"/>
    </font>
    <font>
      <b/>
      <i/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46" fillId="0" borderId="0" xfId="0" applyNumberFormat="1" applyFont="1" applyAlignment="1">
      <alignment horizontal="center"/>
    </xf>
    <xf numFmtId="164" fontId="47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48" fillId="0" borderId="0" xfId="0" applyFont="1" applyAlignment="1">
      <alignment/>
    </xf>
    <xf numFmtId="164" fontId="49" fillId="0" borderId="0" xfId="0" applyNumberFormat="1" applyFont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925"/>
          <c:w val="0.73975"/>
          <c:h val="0.9615"/>
        </c:manualLayout>
      </c:layout>
      <c:lineChart>
        <c:grouping val="standard"/>
        <c:varyColors val="0"/>
        <c:ser>
          <c:idx val="0"/>
          <c:order val="0"/>
          <c:tx>
            <c:strRef>
              <c:f>'Overall Rank'!$A$2</c:f>
              <c:strCache>
                <c:ptCount val="1"/>
                <c:pt idx="0">
                  <c:v>Megan Fox's Thumbs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'Overall Rank'!$B$1:$O$1</c:f>
              <c:strCache>
                <c:ptCount val="1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</c:strCache>
            </c:strRef>
          </c:cat>
          <c:val>
            <c:numRef>
              <c:f>'Overall Rank'!$B$2:$O$2</c:f>
              <c:numCach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5</c:v>
                </c:pt>
                <c:pt idx="9">
                  <c:v>6</c:v>
                </c:pt>
                <c:pt idx="10">
                  <c:v>8</c:v>
                </c:pt>
                <c:pt idx="11">
                  <c:v>7</c:v>
                </c:pt>
                <c:pt idx="12">
                  <c:v>6</c:v>
                </c:pt>
                <c:pt idx="13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'Overall Rank'!$A$3</c:f>
              <c:strCache>
                <c:ptCount val="1"/>
                <c:pt idx="0">
                  <c:v>Tonto's Feathers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'Overall Rank'!$B$1:$O$1</c:f>
              <c:strCache>
                <c:ptCount val="1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</c:strCache>
            </c:strRef>
          </c:cat>
          <c:val>
            <c:numRef>
              <c:f>'Overall Rank'!$B$3:$O$3</c:f>
              <c:numCache>
                <c:ptCount val="14"/>
                <c:pt idx="0">
                  <c:v>6</c:v>
                </c:pt>
                <c:pt idx="1">
                  <c:v>9</c:v>
                </c:pt>
                <c:pt idx="2">
                  <c:v>8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'Overall Rank'!$A$4</c:f>
              <c:strCache>
                <c:ptCount val="1"/>
                <c:pt idx="0">
                  <c:v>BruceWillis'Hairline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'Overall Rank'!$B$1:$O$1</c:f>
              <c:strCache>
                <c:ptCount val="1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</c:strCache>
            </c:strRef>
          </c:cat>
          <c:val>
            <c:numRef>
              <c:f>'Overall Rank'!$B$4:$O$4</c:f>
              <c:numCache>
                <c:ptCount val="14"/>
                <c:pt idx="0">
                  <c:v>3</c:v>
                </c:pt>
                <c:pt idx="1">
                  <c:v>7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'Overall Rank'!$A$5</c:f>
              <c:strCache>
                <c:ptCount val="1"/>
                <c:pt idx="0">
                  <c:v>Steve Buscemeyes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'Overall Rank'!$B$1:$O$1</c:f>
              <c:strCache>
                <c:ptCount val="1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</c:strCache>
            </c:strRef>
          </c:cat>
          <c:val>
            <c:numRef>
              <c:f>'Overall Rank'!$B$5:$O$5</c:f>
              <c:numCache>
                <c:ptCount val="14"/>
                <c:pt idx="0">
                  <c:v>10</c:v>
                </c:pt>
                <c:pt idx="1">
                  <c:v>8</c:v>
                </c:pt>
                <c:pt idx="2">
                  <c:v>9</c:v>
                </c:pt>
                <c:pt idx="3">
                  <c:v>7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6</c:v>
                </c:pt>
                <c:pt idx="11">
                  <c:v>8</c:v>
                </c:pt>
                <c:pt idx="12">
                  <c:v>8</c:v>
                </c:pt>
                <c:pt idx="13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'Overall Rank'!$A$6</c:f>
              <c:strCache>
                <c:ptCount val="1"/>
                <c:pt idx="0">
                  <c:v>Robert DeNiro's Mole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'Overall Rank'!$B$1:$O$1</c:f>
              <c:strCache>
                <c:ptCount val="1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</c:strCache>
            </c:strRef>
          </c:cat>
          <c:val>
            <c:numRef>
              <c:f>'Overall Rank'!$B$6:$O$6</c:f>
              <c:numCache>
                <c:ptCount val="14"/>
                <c:pt idx="0">
                  <c:v>2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'Overall Rank'!$A$7</c:f>
              <c:strCache>
                <c:ptCount val="1"/>
                <c:pt idx="0">
                  <c:v>Angelina Jolies Lips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'Overall Rank'!$B$1:$O$1</c:f>
              <c:strCache>
                <c:ptCount val="1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</c:strCache>
            </c:strRef>
          </c:cat>
          <c:val>
            <c:numRef>
              <c:f>'Overall Rank'!$B$7:$O$7</c:f>
              <c:numCache>
                <c:ptCount val="14"/>
                <c:pt idx="0">
                  <c:v>7</c:v>
                </c:pt>
                <c:pt idx="1">
                  <c:v>5</c:v>
                </c:pt>
                <c:pt idx="2">
                  <c:v>10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'Overall Rank'!$A$8</c:f>
              <c:strCache>
                <c:ptCount val="1"/>
                <c:pt idx="0">
                  <c:v>The People's Eyebrow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'Overall Rank'!$B$1:$O$1</c:f>
              <c:strCache>
                <c:ptCount val="1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</c:strCache>
            </c:strRef>
          </c:cat>
          <c:val>
            <c:numRef>
              <c:f>'Overall Rank'!$B$8:$O$8</c:f>
              <c:numCache>
                <c:ptCount val="14"/>
                <c:pt idx="0">
                  <c:v>9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10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'Overall Rank'!$A$9</c:f>
              <c:strCache>
                <c:ptCount val="1"/>
                <c:pt idx="0">
                  <c:v>Liam Neeson's Voice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'Overall Rank'!$B$1:$O$1</c:f>
              <c:strCache>
                <c:ptCount val="1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</c:strCache>
            </c:strRef>
          </c:cat>
          <c:val>
            <c:numRef>
              <c:f>'Overall Rank'!$B$9:$O$9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7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'Overall Rank'!$A$10</c:f>
              <c:strCache>
                <c:ptCount val="1"/>
                <c:pt idx="0">
                  <c:v>Clint Eastwood Snarl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'Overall Rank'!$B$1:$O$1</c:f>
              <c:strCache>
                <c:ptCount val="1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</c:strCache>
            </c:strRef>
          </c:cat>
          <c:val>
            <c:numRef>
              <c:f>'Overall Rank'!$B$10:$O$10</c:f>
              <c:numCache>
                <c:ptCount val="14"/>
                <c:pt idx="0">
                  <c:v>8</c:v>
                </c:pt>
                <c:pt idx="1">
                  <c:v>10</c:v>
                </c:pt>
                <c:pt idx="2">
                  <c:v>7</c:v>
                </c:pt>
                <c:pt idx="3">
                  <c:v>9</c:v>
                </c:pt>
                <c:pt idx="4">
                  <c:v>10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9</c:v>
                </c:pt>
                <c:pt idx="10">
                  <c:v>7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'Overall Rank'!$A$11</c:f>
              <c:strCache>
                <c:ptCount val="1"/>
                <c:pt idx="0">
                  <c:v>Bill Clinton's Penis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'Overall Rank'!$B$1:$O$1</c:f>
              <c:strCache>
                <c:ptCount val="1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</c:strCache>
            </c:strRef>
          </c:cat>
          <c:val>
            <c:numRef>
              <c:f>'Overall Rank'!$B$11:$O$11</c:f>
              <c:numCache>
                <c:ptCount val="14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'Overall Rank'!$A$12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'Overall Rank'!$B$1:$O$1</c:f>
              <c:strCache>
                <c:ptCount val="1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</c:strCache>
            </c:strRef>
          </c:cat>
          <c:val>
            <c:numRef>
              <c:f>'Overall Rank'!$B$12:$O$12</c:f>
              <c:numCache>
                <c:ptCount val="14"/>
              </c:numCache>
            </c:numRef>
          </c:val>
          <c:smooth val="0"/>
        </c:ser>
        <c:ser>
          <c:idx val="11"/>
          <c:order val="11"/>
          <c:tx>
            <c:strRef>
              <c:f>'Overall Rank'!$A$13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'Overall Rank'!$B$1:$O$1</c:f>
              <c:strCache>
                <c:ptCount val="1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</c:strCache>
            </c:strRef>
          </c:cat>
          <c:val>
            <c:numRef>
              <c:f>'Overall Rank'!$B$13:$O$13</c:f>
              <c:numCache>
                <c:ptCount val="14"/>
              </c:numCache>
            </c:numRef>
          </c:val>
          <c:smooth val="0"/>
        </c:ser>
        <c:marker val="1"/>
        <c:axId val="66498827"/>
        <c:axId val="61618532"/>
      </c:lineChart>
      <c:catAx>
        <c:axId val="6649882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18532"/>
        <c:crosses val="autoZero"/>
        <c:auto val="1"/>
        <c:lblOffset val="100"/>
        <c:tickLblSkip val="1"/>
        <c:noMultiLvlLbl val="0"/>
      </c:catAx>
      <c:valAx>
        <c:axId val="61618532"/>
        <c:scaling>
          <c:orientation val="maxMin"/>
          <c:max val="1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98827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25"/>
          <c:y val="0.251"/>
          <c:w val="0.2335"/>
          <c:h val="0.6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85"/>
          <c:w val="0.71775"/>
          <c:h val="0.923"/>
        </c:manualLayout>
      </c:layout>
      <c:lineChart>
        <c:grouping val="standard"/>
        <c:varyColors val="0"/>
        <c:ser>
          <c:idx val="0"/>
          <c:order val="0"/>
          <c:tx>
            <c:strRef>
              <c:f>'Divisional Ranks'!$A$2</c:f>
              <c:strCache>
                <c:ptCount val="1"/>
                <c:pt idx="0">
                  <c:v>Megan Fox's Thumbs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'Divisional Ranks'!$B$2:$O$2</c:f>
              <c:numCache>
                <c:ptCount val="1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'Divisional Ranks'!$A$3</c:f>
              <c:strCache>
                <c:ptCount val="1"/>
                <c:pt idx="0">
                  <c:v>Tonto's Feathers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'Divisional Ranks'!$B$3:$O$3</c:f>
              <c:numCache>
                <c:ptCount val="14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'Divisional Ranks'!$A$4</c:f>
              <c:strCache>
                <c:ptCount val="1"/>
                <c:pt idx="0">
                  <c:v>BruceWillis'Hairline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'Divisional Ranks'!$B$4:$O$4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'Divisional Ranks'!$A$5</c:f>
              <c:strCache>
                <c:ptCount val="1"/>
                <c:pt idx="0">
                  <c:v>Steve Buscemeyes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'Divisional Ranks'!$B$5:$O$5</c:f>
              <c:numCache>
                <c:ptCount val="14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'Divisional Ranks'!$A$6</c:f>
              <c:strCache>
                <c:ptCount val="1"/>
                <c:pt idx="0">
                  <c:v>Angelina Jolies Lips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'Divisional Ranks'!$B$6:$O$6</c:f>
              <c:numCache>
                <c:ptCount val="14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smooth val="0"/>
        </c:ser>
        <c:marker val="1"/>
        <c:axId val="17695877"/>
        <c:axId val="25045166"/>
      </c:lineChart>
      <c:catAx>
        <c:axId val="1769587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45166"/>
        <c:crosses val="autoZero"/>
        <c:auto val="1"/>
        <c:lblOffset val="100"/>
        <c:tickLblSkip val="1"/>
        <c:noMultiLvlLbl val="0"/>
      </c:catAx>
      <c:valAx>
        <c:axId val="25045166"/>
        <c:scaling>
          <c:orientation val="maxMin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95877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4155"/>
          <c:w val="0.2545"/>
          <c:h val="0.4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85"/>
          <c:w val="0.795"/>
          <c:h val="0.923"/>
        </c:manualLayout>
      </c:layout>
      <c:lineChart>
        <c:grouping val="standard"/>
        <c:varyColors val="0"/>
        <c:ser>
          <c:idx val="0"/>
          <c:order val="0"/>
          <c:tx>
            <c:strRef>
              <c:f>'Divisional Ranks'!$A$8</c:f>
              <c:strCache>
                <c:ptCount val="1"/>
                <c:pt idx="0">
                  <c:v>The People's Eyebrow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'Divisional Ranks'!$B$8:$O$8</c:f>
              <c:numCache>
                <c:ptCount val="14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'Divisional Ranks'!$A$9</c:f>
              <c:strCache>
                <c:ptCount val="1"/>
                <c:pt idx="0">
                  <c:v>Liam Neeson's Voice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'Divisional Ranks'!$B$9:$O$9</c:f>
              <c:numCache>
                <c:ptCount val="1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'Divisional Ranks'!$A$10</c:f>
              <c:strCache>
                <c:ptCount val="1"/>
                <c:pt idx="0">
                  <c:v>Clint Eastwood Snarl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'Divisional Ranks'!$B$10:$O$10</c:f>
              <c:numCache>
                <c:ptCount val="14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'Divisional Ranks'!$A$11</c:f>
              <c:strCache>
                <c:ptCount val="1"/>
                <c:pt idx="0">
                  <c:v>Bill Clinton's Penis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'Divisional Ranks'!$B$11:$O$11</c:f>
              <c:numCache>
                <c:ptCount val="1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'Divisional Ranks'!$A$12</c:f>
              <c:strCache>
                <c:ptCount val="1"/>
                <c:pt idx="0">
                  <c:v>Robert DeNiro's Mole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'Divisional Ranks'!$B$12:$O$12</c:f>
              <c:numCache>
                <c:ptCount val="14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smooth val="0"/>
        </c:ser>
        <c:marker val="1"/>
        <c:axId val="24079903"/>
        <c:axId val="15392536"/>
      </c:lineChart>
      <c:catAx>
        <c:axId val="2407990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92536"/>
        <c:crosses val="autoZero"/>
        <c:auto val="1"/>
        <c:lblOffset val="100"/>
        <c:tickLblSkip val="1"/>
        <c:noMultiLvlLbl val="0"/>
      </c:catAx>
      <c:valAx>
        <c:axId val="15392536"/>
        <c:scaling>
          <c:orientation val="maxMin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79903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155"/>
          <c:w val="0.17575"/>
          <c:h val="0.4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85"/>
          <c:w val="0.737"/>
          <c:h val="0.923"/>
        </c:manualLayout>
      </c:layout>
      <c:lineChart>
        <c:grouping val="standard"/>
        <c:varyColors val="0"/>
        <c:ser>
          <c:idx val="0"/>
          <c:order val="0"/>
          <c:tx>
            <c:strRef>
              <c:f>'Divisional Ranks'!$A$10</c:f>
              <c:strCache>
                <c:ptCount val="1"/>
                <c:pt idx="0">
                  <c:v>Clint Eastwood Snarl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'Divisional Ranks'!$B$11:$N$11</c:f>
              <c:numCache>
                <c:ptCount val="13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'Divisional Ranks'!$A$11</c:f>
              <c:strCache>
                <c:ptCount val="1"/>
                <c:pt idx="0">
                  <c:v>Bill Clinton's Penis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'Divisional Ranks'!$B$12:$N$12</c:f>
              <c:numCache>
                <c:ptCount val="13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'Divisional Ranks'!#REF!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'Divisional Ranks'!$B$13:$N$13</c:f>
              <c:numCache>
                <c:ptCount val="13"/>
              </c:numCache>
            </c:numRef>
          </c:val>
          <c:smooth val="0"/>
        </c:ser>
        <c:marker val="1"/>
        <c:axId val="4315097"/>
        <c:axId val="38835874"/>
      </c:lineChart>
      <c:catAx>
        <c:axId val="431509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35874"/>
        <c:crosses val="autoZero"/>
        <c:auto val="1"/>
        <c:lblOffset val="100"/>
        <c:tickLblSkip val="1"/>
        <c:noMultiLvlLbl val="0"/>
      </c:catAx>
      <c:valAx>
        <c:axId val="38835874"/>
        <c:scaling>
          <c:orientation val="maxMin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5097"/>
        <c:crossesAt val="1"/>
        <c:crossBetween val="between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75"/>
          <c:y val="0.4155"/>
          <c:w val="0.22175"/>
          <c:h val="0.2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85"/>
          <c:w val="0.77"/>
          <c:h val="0.923"/>
        </c:manualLayout>
      </c:layout>
      <c:lineChart>
        <c:grouping val="standard"/>
        <c:varyColors val="0"/>
        <c:ser>
          <c:idx val="0"/>
          <c:order val="0"/>
          <c:tx>
            <c:strRef>
              <c:f>'Divisional Ranks'!$A$14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'Divisional Ranks'!$B$15:$N$15</c:f>
              <c:numCache>
                <c:ptCount val="13"/>
              </c:numCache>
            </c:numRef>
          </c:val>
          <c:smooth val="0"/>
        </c:ser>
        <c:ser>
          <c:idx val="1"/>
          <c:order val="1"/>
          <c:tx>
            <c:strRef>
              <c:f>'Divisional Ranks'!$A$15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'Divisional Ranks'!$B$16:$N$16</c:f>
              <c:numCache>
                <c:ptCount val="13"/>
              </c:numCache>
            </c:numRef>
          </c:val>
          <c:smooth val="0"/>
        </c:ser>
        <c:ser>
          <c:idx val="2"/>
          <c:order val="2"/>
          <c:tx>
            <c:strRef>
              <c:f>'Divisional Ranks'!$A$16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'Divisional Ranks'!$B$17:$N$17</c:f>
              <c:numCache>
                <c:ptCount val="13"/>
              </c:numCache>
            </c:numRef>
          </c:val>
          <c:smooth val="0"/>
        </c:ser>
        <c:marker val="1"/>
        <c:axId val="13978547"/>
        <c:axId val="58698060"/>
      </c:lineChart>
      <c:catAx>
        <c:axId val="1397854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98060"/>
        <c:crosses val="autoZero"/>
        <c:auto val="1"/>
        <c:lblOffset val="100"/>
        <c:tickLblSkip val="1"/>
        <c:noMultiLvlLbl val="0"/>
      </c:catAx>
      <c:valAx>
        <c:axId val="58698060"/>
        <c:scaling>
          <c:orientation val="maxMin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78547"/>
        <c:crossesAt val="1"/>
        <c:crossBetween val="between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155"/>
          <c:w val="0.18875"/>
          <c:h val="0.2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76200</xdr:rowOff>
    </xdr:from>
    <xdr:to>
      <xdr:col>14</xdr:col>
      <xdr:colOff>495300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133350" y="76200"/>
        <a:ext cx="88963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9</xdr:col>
      <xdr:colOff>542925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142875" y="104775"/>
        <a:ext cx="58864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17</xdr:row>
      <xdr:rowOff>66675</xdr:rowOff>
    </xdr:from>
    <xdr:to>
      <xdr:col>9</xdr:col>
      <xdr:colOff>542925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142875" y="2819400"/>
        <a:ext cx="58864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33</xdr:row>
      <xdr:rowOff>133350</xdr:rowOff>
    </xdr:from>
    <xdr:to>
      <xdr:col>9</xdr:col>
      <xdr:colOff>552450</xdr:colOff>
      <xdr:row>49</xdr:row>
      <xdr:rowOff>104775</xdr:rowOff>
    </xdr:to>
    <xdr:graphicFrame>
      <xdr:nvGraphicFramePr>
        <xdr:cNvPr id="3" name="Chart 3"/>
        <xdr:cNvGraphicFramePr/>
      </xdr:nvGraphicFramePr>
      <xdr:xfrm>
        <a:off x="152400" y="5476875"/>
        <a:ext cx="588645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152400</xdr:colOff>
      <xdr:row>50</xdr:row>
      <xdr:rowOff>66675</xdr:rowOff>
    </xdr:from>
    <xdr:to>
      <xdr:col>9</xdr:col>
      <xdr:colOff>552450</xdr:colOff>
      <xdr:row>66</xdr:row>
      <xdr:rowOff>38100</xdr:rowOff>
    </xdr:to>
    <xdr:graphicFrame>
      <xdr:nvGraphicFramePr>
        <xdr:cNvPr id="4" name="Chart 4"/>
        <xdr:cNvGraphicFramePr/>
      </xdr:nvGraphicFramePr>
      <xdr:xfrm>
        <a:off x="152400" y="8162925"/>
        <a:ext cx="5886450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9.57421875" style="0" bestFit="1" customWidth="1"/>
    <col min="2" max="10" width="7.140625" style="0" bestFit="1" customWidth="1"/>
    <col min="11" max="15" width="7.140625" style="4" bestFit="1" customWidth="1"/>
    <col min="16" max="16" width="8.140625" style="0" bestFit="1" customWidth="1"/>
    <col min="17" max="17" width="4.57421875" style="0" bestFit="1" customWidth="1"/>
  </cols>
  <sheetData>
    <row r="1" spans="2:17" ht="12.7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 t="s">
        <v>0</v>
      </c>
      <c r="Q1" s="1"/>
    </row>
    <row r="2" spans="1:17" ht="12.75">
      <c r="A2" t="s">
        <v>14</v>
      </c>
      <c r="B2" s="8">
        <v>204.06</v>
      </c>
      <c r="C2" s="7">
        <v>130.56</v>
      </c>
      <c r="D2" s="7">
        <v>122.34</v>
      </c>
      <c r="E2" s="7">
        <v>157.56</v>
      </c>
      <c r="F2" s="7">
        <v>141.54</v>
      </c>
      <c r="G2" s="7">
        <v>98.8</v>
      </c>
      <c r="H2" s="15">
        <v>135.22</v>
      </c>
      <c r="I2" s="9">
        <v>104.71</v>
      </c>
      <c r="J2" s="7">
        <v>136.66</v>
      </c>
      <c r="K2" s="7">
        <v>110.29</v>
      </c>
      <c r="L2" s="7">
        <v>136.2</v>
      </c>
      <c r="M2" s="7">
        <v>140.56</v>
      </c>
      <c r="N2" s="7">
        <v>133.65</v>
      </c>
      <c r="O2" s="7">
        <v>149.1</v>
      </c>
      <c r="P2" s="7">
        <f>SUM(B2:O2)</f>
        <v>1901.25</v>
      </c>
      <c r="Q2" s="3"/>
    </row>
    <row r="3" spans="1:17" ht="12.75">
      <c r="A3" t="s">
        <v>15</v>
      </c>
      <c r="B3" s="7">
        <v>164.17</v>
      </c>
      <c r="C3" s="7">
        <v>143.53</v>
      </c>
      <c r="D3" s="7">
        <v>96.51</v>
      </c>
      <c r="E3" s="7">
        <v>175.31</v>
      </c>
      <c r="F3" s="8">
        <v>186.32</v>
      </c>
      <c r="G3" s="7">
        <v>97.12</v>
      </c>
      <c r="H3" s="15">
        <v>137.09</v>
      </c>
      <c r="I3" s="7">
        <v>148.32</v>
      </c>
      <c r="J3" s="7">
        <v>131.58</v>
      </c>
      <c r="K3" s="7">
        <v>106.2</v>
      </c>
      <c r="L3" s="7">
        <v>146.88</v>
      </c>
      <c r="M3" s="9">
        <v>92.56</v>
      </c>
      <c r="N3" s="8">
        <v>185.69</v>
      </c>
      <c r="O3" s="7">
        <v>140.62</v>
      </c>
      <c r="P3" s="7">
        <f>SUM(B3:O3)</f>
        <v>1951.8999999999996</v>
      </c>
      <c r="Q3" s="3"/>
    </row>
    <row r="4" spans="1:17" ht="12.75">
      <c r="A4" t="s">
        <v>16</v>
      </c>
      <c r="B4" s="7">
        <v>160.38</v>
      </c>
      <c r="C4" s="7">
        <v>134.84</v>
      </c>
      <c r="D4" s="7">
        <v>139.81</v>
      </c>
      <c r="E4" s="7">
        <v>134.84</v>
      </c>
      <c r="F4" s="9">
        <v>86.32</v>
      </c>
      <c r="G4" s="7">
        <v>122.36</v>
      </c>
      <c r="H4" s="15">
        <v>133.85</v>
      </c>
      <c r="I4" s="7">
        <v>135.98</v>
      </c>
      <c r="J4" s="7">
        <v>140.06</v>
      </c>
      <c r="K4" s="7">
        <v>132.58</v>
      </c>
      <c r="L4" s="7">
        <v>138.79</v>
      </c>
      <c r="M4" s="7">
        <v>126.97</v>
      </c>
      <c r="N4" s="9">
        <v>106.24</v>
      </c>
      <c r="O4" s="7">
        <v>124.06</v>
      </c>
      <c r="P4" s="7">
        <f>SUM(B4:O4)</f>
        <v>1817.08</v>
      </c>
      <c r="Q4" s="3"/>
    </row>
    <row r="5" spans="1:17" ht="12.75">
      <c r="A5" t="s">
        <v>17</v>
      </c>
      <c r="B5" s="9">
        <v>94.5</v>
      </c>
      <c r="C5" s="7">
        <v>141.74</v>
      </c>
      <c r="D5" s="7">
        <v>145.28</v>
      </c>
      <c r="E5" s="8">
        <v>185.91</v>
      </c>
      <c r="F5" s="7">
        <v>120.28</v>
      </c>
      <c r="G5" s="9">
        <v>78.07</v>
      </c>
      <c r="H5" s="8">
        <v>159.86</v>
      </c>
      <c r="I5" s="8">
        <v>173.8</v>
      </c>
      <c r="J5" s="7">
        <v>110.56</v>
      </c>
      <c r="K5" s="7">
        <v>116.22</v>
      </c>
      <c r="L5" s="7">
        <v>141.34</v>
      </c>
      <c r="M5" s="7">
        <v>100.32</v>
      </c>
      <c r="N5" s="7">
        <v>115.12</v>
      </c>
      <c r="O5" s="7">
        <v>113.1</v>
      </c>
      <c r="P5" s="7">
        <f>SUM(B5:O5)</f>
        <v>1796.1</v>
      </c>
      <c r="Q5" s="3"/>
    </row>
    <row r="6" spans="1:17" ht="12.75">
      <c r="A6" t="s">
        <v>18</v>
      </c>
      <c r="B6" s="7">
        <v>186.26</v>
      </c>
      <c r="C6" s="9">
        <v>109.81</v>
      </c>
      <c r="D6" s="7">
        <v>144.35</v>
      </c>
      <c r="E6" s="7">
        <v>130.64</v>
      </c>
      <c r="F6" s="7">
        <v>100.03</v>
      </c>
      <c r="G6" s="7">
        <v>150.99</v>
      </c>
      <c r="H6" s="15">
        <v>120.73</v>
      </c>
      <c r="I6" s="7">
        <v>156.46</v>
      </c>
      <c r="J6" s="7">
        <v>118.43</v>
      </c>
      <c r="K6" s="7">
        <v>135.41</v>
      </c>
      <c r="L6" s="7">
        <v>98.09</v>
      </c>
      <c r="M6" s="7">
        <v>110.87</v>
      </c>
      <c r="N6" s="7">
        <v>127.92</v>
      </c>
      <c r="O6" s="7">
        <v>131.46</v>
      </c>
      <c r="P6" s="7">
        <f>SUM(B6:O6)</f>
        <v>1821.4500000000003</v>
      </c>
      <c r="Q6" s="3"/>
    </row>
    <row r="7" spans="1:17" ht="12.75">
      <c r="A7" t="s">
        <v>19</v>
      </c>
      <c r="B7" s="7">
        <v>158.06</v>
      </c>
      <c r="C7" s="7">
        <v>141.63</v>
      </c>
      <c r="D7" s="9">
        <v>81.79</v>
      </c>
      <c r="E7" s="7">
        <v>121.69</v>
      </c>
      <c r="F7" s="7">
        <v>122.53</v>
      </c>
      <c r="G7" s="7">
        <v>121.99</v>
      </c>
      <c r="H7" s="15">
        <v>131.36</v>
      </c>
      <c r="I7" s="7">
        <v>131.86</v>
      </c>
      <c r="J7" s="7">
        <v>156.05</v>
      </c>
      <c r="K7" s="9">
        <v>86.77</v>
      </c>
      <c r="L7" s="7">
        <v>141.98</v>
      </c>
      <c r="M7" s="7">
        <v>124.06</v>
      </c>
      <c r="N7" s="7">
        <v>128.91</v>
      </c>
      <c r="O7" s="7">
        <v>111.94</v>
      </c>
      <c r="P7" s="7">
        <f>SUM(B7:O7)</f>
        <v>1760.6200000000001</v>
      </c>
      <c r="Q7" s="3"/>
    </row>
    <row r="8" spans="1:17" ht="12.75">
      <c r="A8" t="s">
        <v>20</v>
      </c>
      <c r="B8" s="7">
        <v>120.26</v>
      </c>
      <c r="C8" s="8">
        <v>190.67</v>
      </c>
      <c r="D8" s="7">
        <v>98.46</v>
      </c>
      <c r="E8" s="9">
        <v>121.34</v>
      </c>
      <c r="F8" s="7">
        <v>172.84</v>
      </c>
      <c r="G8" s="7">
        <v>102.1</v>
      </c>
      <c r="H8" s="9">
        <v>86.75</v>
      </c>
      <c r="I8" s="7">
        <v>123.49</v>
      </c>
      <c r="J8" s="8">
        <v>170.89</v>
      </c>
      <c r="K8" s="7">
        <v>116.43</v>
      </c>
      <c r="L8" s="9">
        <v>89.3</v>
      </c>
      <c r="M8" s="7">
        <v>134.27</v>
      </c>
      <c r="N8" s="7">
        <v>125.42</v>
      </c>
      <c r="O8" s="7">
        <v>129.01</v>
      </c>
      <c r="P8" s="7">
        <f>SUM(B8:O8)</f>
        <v>1781.2300000000002</v>
      </c>
      <c r="Q8" s="3"/>
    </row>
    <row r="9" spans="1:17" ht="12.75">
      <c r="A9" t="s">
        <v>21</v>
      </c>
      <c r="B9" s="7">
        <v>137.18</v>
      </c>
      <c r="C9" s="7">
        <v>138.3</v>
      </c>
      <c r="D9" s="7">
        <v>139.35</v>
      </c>
      <c r="E9" s="7">
        <v>170.08</v>
      </c>
      <c r="F9" s="7">
        <v>144.09</v>
      </c>
      <c r="G9" s="7">
        <v>114.8</v>
      </c>
      <c r="H9" s="15">
        <v>100.61</v>
      </c>
      <c r="I9" s="7">
        <v>121.76</v>
      </c>
      <c r="J9" s="7">
        <v>89.41</v>
      </c>
      <c r="K9" s="7">
        <v>119.19</v>
      </c>
      <c r="L9" s="7">
        <v>98.61</v>
      </c>
      <c r="M9" s="7">
        <v>106.51</v>
      </c>
      <c r="N9" s="7">
        <v>115.04</v>
      </c>
      <c r="O9" s="9">
        <v>97.34</v>
      </c>
      <c r="P9" s="7">
        <f>SUM(B9:O9)</f>
        <v>1692.27</v>
      </c>
      <c r="Q9" s="3"/>
    </row>
    <row r="10" spans="1:17" ht="12.75">
      <c r="A10" t="s">
        <v>22</v>
      </c>
      <c r="B10" s="7">
        <v>139.9</v>
      </c>
      <c r="C10" s="7">
        <v>119.88</v>
      </c>
      <c r="D10" s="7">
        <v>145.4</v>
      </c>
      <c r="E10" s="7">
        <v>133.75</v>
      </c>
      <c r="F10" s="7">
        <v>120.06</v>
      </c>
      <c r="G10" s="8">
        <v>160.83</v>
      </c>
      <c r="H10" s="15">
        <v>106.98</v>
      </c>
      <c r="I10" s="7">
        <v>140.97</v>
      </c>
      <c r="J10" s="9">
        <v>87.49</v>
      </c>
      <c r="K10" s="7">
        <v>112.55</v>
      </c>
      <c r="L10" s="8">
        <v>171.51</v>
      </c>
      <c r="M10" s="8">
        <v>179.6</v>
      </c>
      <c r="N10" s="7">
        <v>160.01</v>
      </c>
      <c r="O10" s="8">
        <v>171.59</v>
      </c>
      <c r="P10" s="7">
        <f aca="true" t="shared" si="0" ref="P3:P11">SUM(B10:N10)</f>
        <v>1778.9299999999998</v>
      </c>
      <c r="Q10" s="3"/>
    </row>
    <row r="11" spans="1:17" ht="12.75">
      <c r="A11" t="s">
        <v>23</v>
      </c>
      <c r="B11" s="7">
        <v>160.06</v>
      </c>
      <c r="C11" s="7">
        <v>151.99</v>
      </c>
      <c r="D11" s="8">
        <v>172.84</v>
      </c>
      <c r="E11" s="7">
        <v>160.75</v>
      </c>
      <c r="F11" s="7">
        <v>180.96</v>
      </c>
      <c r="G11" s="7">
        <v>140.7</v>
      </c>
      <c r="H11" s="15">
        <v>141.81</v>
      </c>
      <c r="I11" s="7">
        <v>132.74</v>
      </c>
      <c r="J11" s="7">
        <v>118.11</v>
      </c>
      <c r="K11" s="8">
        <v>162.08</v>
      </c>
      <c r="L11" s="7">
        <v>132.26</v>
      </c>
      <c r="M11" s="7">
        <v>163.61</v>
      </c>
      <c r="N11" s="7">
        <v>154.78</v>
      </c>
      <c r="O11" s="7">
        <v>152.76</v>
      </c>
      <c r="P11" s="7">
        <f>SUM(B11:O11)</f>
        <v>2125.45</v>
      </c>
      <c r="Q11" s="3"/>
    </row>
    <row r="12" spans="2:17" ht="12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3"/>
    </row>
    <row r="13" spans="2:17" ht="12.75">
      <c r="B13" s="6"/>
      <c r="C13" s="6"/>
      <c r="D13" s="6"/>
      <c r="E13" s="6"/>
      <c r="F13" s="6"/>
      <c r="G13" s="6"/>
      <c r="H13" s="6"/>
      <c r="I13" s="6"/>
      <c r="J13" s="6"/>
      <c r="K13" s="7"/>
      <c r="L13" s="7"/>
      <c r="M13" s="7"/>
      <c r="N13" s="7"/>
      <c r="O13" s="7"/>
      <c r="P13" s="6"/>
      <c r="Q13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16.00390625" style="10" bestFit="1" customWidth="1"/>
    <col min="2" max="5" width="6.140625" style="0" bestFit="1" customWidth="1"/>
    <col min="6" max="6" width="5.140625" style="0" bestFit="1" customWidth="1"/>
    <col min="7" max="7" width="6.140625" style="0" bestFit="1" customWidth="1"/>
    <col min="8" max="8" width="5.140625" style="0" bestFit="1" customWidth="1"/>
    <col min="9" max="11" width="6.140625" style="0" bestFit="1" customWidth="1"/>
    <col min="12" max="12" width="5.140625" style="0" bestFit="1" customWidth="1"/>
    <col min="13" max="14" width="6.140625" style="0" bestFit="1" customWidth="1"/>
    <col min="15" max="17" width="4.8515625" style="0" bestFit="1" customWidth="1"/>
    <col min="19" max="19" width="7.7109375" style="0" bestFit="1" customWidth="1"/>
    <col min="20" max="20" width="6.7109375" style="0" bestFit="1" customWidth="1"/>
  </cols>
  <sheetData>
    <row r="1" spans="2:20" s="11" customFormat="1" ht="12.75">
      <c r="B1" s="11" t="s">
        <v>29</v>
      </c>
      <c r="C1" s="11" t="s">
        <v>30</v>
      </c>
      <c r="D1" s="11" t="s">
        <v>31</v>
      </c>
      <c r="E1" s="11" t="s">
        <v>32</v>
      </c>
      <c r="F1" s="11" t="s">
        <v>33</v>
      </c>
      <c r="G1" s="11" t="s">
        <v>34</v>
      </c>
      <c r="H1" s="11" t="s">
        <v>35</v>
      </c>
      <c r="I1" s="11" t="s">
        <v>36</v>
      </c>
      <c r="J1" s="11" t="s">
        <v>37</v>
      </c>
      <c r="K1" s="11" t="s">
        <v>38</v>
      </c>
      <c r="L1" s="11" t="s">
        <v>39</v>
      </c>
      <c r="M1" s="11" t="s">
        <v>40</v>
      </c>
      <c r="N1" s="11" t="s">
        <v>41</v>
      </c>
      <c r="O1" s="11" t="s">
        <v>42</v>
      </c>
      <c r="P1" s="11" t="s">
        <v>43</v>
      </c>
      <c r="Q1" s="11" t="s">
        <v>44</v>
      </c>
      <c r="S1" s="11" t="s">
        <v>0</v>
      </c>
      <c r="T1" s="11" t="s">
        <v>45</v>
      </c>
    </row>
    <row r="2" spans="1:22" ht="12.75">
      <c r="A2" s="10" t="s">
        <v>25</v>
      </c>
      <c r="B2" s="5">
        <v>29.1</v>
      </c>
      <c r="C2" s="5">
        <v>8.7</v>
      </c>
      <c r="D2" s="5">
        <v>15.5</v>
      </c>
      <c r="E2" s="5">
        <v>26</v>
      </c>
      <c r="F2" s="5">
        <v>0</v>
      </c>
      <c r="G2" s="5">
        <v>8.3</v>
      </c>
      <c r="H2" s="5">
        <v>5.6</v>
      </c>
      <c r="I2" s="5">
        <v>14.3</v>
      </c>
      <c r="J2" s="5">
        <v>23.7</v>
      </c>
      <c r="K2" s="5">
        <v>19.7</v>
      </c>
      <c r="L2" s="5">
        <v>6.5</v>
      </c>
      <c r="M2" s="5">
        <v>18.8</v>
      </c>
      <c r="N2" s="5">
        <v>21.1</v>
      </c>
      <c r="O2" s="5"/>
      <c r="P2" s="5"/>
      <c r="Q2" s="5"/>
      <c r="R2" s="5"/>
      <c r="S2" s="5">
        <f>SUM(B2:R2)</f>
        <v>197.29999999999998</v>
      </c>
      <c r="T2" s="5">
        <f>AVERAGE(B2:Q2)</f>
        <v>15.176923076923076</v>
      </c>
      <c r="U2" s="12"/>
      <c r="V2" s="12"/>
    </row>
    <row r="3" spans="1:22" ht="12.75">
      <c r="A3" s="10" t="s">
        <v>26</v>
      </c>
      <c r="B3" s="5">
        <v>7.2</v>
      </c>
      <c r="C3" s="5">
        <v>3.1</v>
      </c>
      <c r="D3" s="5">
        <v>2.2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5">
        <v>1.7</v>
      </c>
      <c r="N3" s="5">
        <v>1.8</v>
      </c>
      <c r="O3" s="5"/>
      <c r="P3" s="5"/>
      <c r="Q3" s="5"/>
      <c r="R3" s="5"/>
      <c r="S3" s="5">
        <f>SUM(B3:R3)</f>
        <v>16</v>
      </c>
      <c r="T3" s="5">
        <f>AVERAGE(B3:Q3)</f>
        <v>1.2307692307692308</v>
      </c>
      <c r="U3" s="12"/>
      <c r="V3" s="12"/>
    </row>
    <row r="4" spans="2:22" ht="12.75">
      <c r="B4" s="5"/>
      <c r="C4" s="5"/>
      <c r="D4" s="5"/>
      <c r="E4" s="5"/>
      <c r="F4" s="5"/>
      <c r="G4" s="5"/>
      <c r="I4" s="5"/>
      <c r="J4" s="5"/>
      <c r="K4" s="5"/>
      <c r="L4" s="5"/>
      <c r="M4" s="5"/>
      <c r="N4" s="5"/>
      <c r="O4" s="5"/>
      <c r="P4" s="5"/>
      <c r="Q4" s="5"/>
      <c r="R4" s="5"/>
      <c r="S4" s="13">
        <f>SUM(S2:S3)</f>
        <v>213.29999999999998</v>
      </c>
      <c r="T4" s="13">
        <f>SUM(T2:T3)</f>
        <v>16.407692307692308</v>
      </c>
      <c r="U4" s="12"/>
      <c r="V4" s="12"/>
    </row>
    <row r="5" spans="2:22" ht="12.75">
      <c r="B5" s="5"/>
      <c r="C5" s="5"/>
      <c r="D5" s="5"/>
      <c r="E5" s="5"/>
      <c r="F5" s="5"/>
      <c r="G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12"/>
      <c r="V5" s="12"/>
    </row>
    <row r="6" spans="1:22" ht="12.75">
      <c r="A6" s="10" t="s">
        <v>27</v>
      </c>
      <c r="B6" s="5">
        <v>4.5</v>
      </c>
      <c r="C6" s="5">
        <v>2.8</v>
      </c>
      <c r="D6" s="5">
        <v>12.2</v>
      </c>
      <c r="E6" s="5">
        <v>2.8</v>
      </c>
      <c r="F6" s="5">
        <v>8.6</v>
      </c>
      <c r="G6" s="5">
        <v>13.4</v>
      </c>
      <c r="H6" s="5">
        <v>5.6</v>
      </c>
      <c r="I6" s="5">
        <v>12.2</v>
      </c>
      <c r="J6" s="5">
        <v>0</v>
      </c>
      <c r="K6" s="5">
        <v>13.4</v>
      </c>
      <c r="L6" s="5">
        <v>9.5</v>
      </c>
      <c r="M6" s="5">
        <v>20.4</v>
      </c>
      <c r="N6" s="5">
        <v>12.42</v>
      </c>
      <c r="O6" s="5"/>
      <c r="P6" s="5"/>
      <c r="Q6" s="5"/>
      <c r="R6" s="5"/>
      <c r="S6" s="5">
        <f>SUM(B6:R6)</f>
        <v>117.82000000000001</v>
      </c>
      <c r="T6" s="5">
        <f>AVERAGE(B6:Q6)</f>
        <v>9.063076923076924</v>
      </c>
      <c r="U6" s="12"/>
      <c r="V6" s="12"/>
    </row>
    <row r="7" spans="1:22" ht="12.75">
      <c r="A7" s="10" t="s">
        <v>28</v>
      </c>
      <c r="B7" s="5">
        <v>3</v>
      </c>
      <c r="C7" s="5">
        <v>18.5</v>
      </c>
      <c r="D7" s="5">
        <v>15.9</v>
      </c>
      <c r="E7" s="5">
        <v>7.5</v>
      </c>
      <c r="F7" s="5">
        <v>4.9</v>
      </c>
      <c r="G7" s="5">
        <v>16</v>
      </c>
      <c r="H7" s="5">
        <v>5.9</v>
      </c>
      <c r="I7" s="5">
        <v>2.7</v>
      </c>
      <c r="J7" s="5">
        <v>22.4</v>
      </c>
      <c r="K7" s="5">
        <v>15.5</v>
      </c>
      <c r="L7" s="5">
        <v>8.6</v>
      </c>
      <c r="M7" s="5">
        <v>0</v>
      </c>
      <c r="N7" s="5">
        <v>6.6</v>
      </c>
      <c r="O7" s="5"/>
      <c r="P7" s="5"/>
      <c r="Q7" s="5"/>
      <c r="R7" s="5"/>
      <c r="S7" s="5">
        <f>SUM(B7:R7)</f>
        <v>127.5</v>
      </c>
      <c r="T7" s="5">
        <f>AVERAGE(B7:Q7)</f>
        <v>9.807692307692308</v>
      </c>
      <c r="U7" s="12"/>
      <c r="V7" s="12"/>
    </row>
    <row r="8" spans="19:20" ht="12.75">
      <c r="S8" s="13">
        <f>SUM(S6:S7)</f>
        <v>245.32</v>
      </c>
      <c r="T8" s="13">
        <f>SUM(T6:T7)</f>
        <v>18.870769230769234</v>
      </c>
    </row>
    <row r="12" spans="19:20" ht="12.75">
      <c r="S12" s="14">
        <f>S4-S8</f>
        <v>-32.02000000000001</v>
      </c>
      <c r="T12" s="14">
        <f>T4-T8</f>
        <v>-2.463076923076926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M2" sqref="A1:IV16384"/>
    </sheetView>
  </sheetViews>
  <sheetFormatPr defaultColWidth="9.140625" defaultRowHeight="12.75"/>
  <cols>
    <col min="1" max="1" width="19.57421875" style="0" bestFit="1" customWidth="1"/>
    <col min="2" max="3" width="8.140625" style="0" bestFit="1" customWidth="1"/>
    <col min="4" max="15" width="7.140625" style="0" bestFit="1" customWidth="1"/>
  </cols>
  <sheetData>
    <row r="1" spans="2:15" ht="12.7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</row>
    <row r="2" spans="1:15" ht="12.75">
      <c r="A2" t="s">
        <v>14</v>
      </c>
      <c r="B2" s="5">
        <f>'Weekly Scores'!P2/1</f>
        <v>1901.25</v>
      </c>
      <c r="C2" s="5">
        <f>'Weekly Scores'!P2/2</f>
        <v>950.625</v>
      </c>
      <c r="D2" s="5">
        <f>'Weekly Scores'!P2/3</f>
        <v>633.75</v>
      </c>
      <c r="E2" s="5">
        <f>'Weekly Scores'!P2/4</f>
        <v>475.3125</v>
      </c>
      <c r="F2" s="5">
        <f>'Weekly Scores'!P2/5</f>
        <v>380.25</v>
      </c>
      <c r="G2" s="5">
        <f>'Weekly Scores'!P2/6</f>
        <v>316.875</v>
      </c>
      <c r="H2" s="5">
        <f>'Weekly Scores'!P2/7</f>
        <v>271.60714285714283</v>
      </c>
      <c r="I2" s="5">
        <f>'Weekly Scores'!P2/8</f>
        <v>237.65625</v>
      </c>
      <c r="J2" s="5">
        <f>'Weekly Scores'!P2/9</f>
        <v>211.25</v>
      </c>
      <c r="K2" s="5">
        <f>'Weekly Scores'!P2/10</f>
        <v>190.125</v>
      </c>
      <c r="L2" s="5">
        <f>'Weekly Scores'!P2/11</f>
        <v>172.8409090909091</v>
      </c>
      <c r="M2" s="5">
        <f>'Weekly Scores'!P2/12</f>
        <v>158.4375</v>
      </c>
      <c r="N2" s="5">
        <f>'Weekly Scores'!P2/13</f>
        <v>146.25</v>
      </c>
      <c r="O2" s="5">
        <f>'Weekly Scores'!P2/14</f>
        <v>135.80357142857142</v>
      </c>
    </row>
    <row r="3" spans="1:15" ht="12.75">
      <c r="A3" t="s">
        <v>15</v>
      </c>
      <c r="B3" s="5">
        <f>'Weekly Scores'!P3/1</f>
        <v>1951.8999999999996</v>
      </c>
      <c r="C3" s="5">
        <f>'Weekly Scores'!P3/2</f>
        <v>975.9499999999998</v>
      </c>
      <c r="D3" s="5">
        <f>'Weekly Scores'!P3/3</f>
        <v>650.6333333333332</v>
      </c>
      <c r="E3" s="5">
        <f>'Weekly Scores'!P3/4</f>
        <v>487.9749999999999</v>
      </c>
      <c r="F3" s="5">
        <f>'Weekly Scores'!P3/5</f>
        <v>390.37999999999994</v>
      </c>
      <c r="G3" s="5">
        <f>'Weekly Scores'!P3/6</f>
        <v>325.3166666666666</v>
      </c>
      <c r="H3" s="5">
        <f>'Weekly Scores'!P3/7</f>
        <v>278.8428571428571</v>
      </c>
      <c r="I3" s="5">
        <f>'Weekly Scores'!P3/8</f>
        <v>243.98749999999995</v>
      </c>
      <c r="J3" s="5">
        <f>'Weekly Scores'!P3/9</f>
        <v>216.87777777777774</v>
      </c>
      <c r="K3" s="5">
        <f>'Weekly Scores'!P3/10</f>
        <v>195.18999999999997</v>
      </c>
      <c r="L3" s="5">
        <f>'Weekly Scores'!P3/11</f>
        <v>177.4454545454545</v>
      </c>
      <c r="M3" s="5">
        <f>'Weekly Scores'!P3/12</f>
        <v>162.6583333333333</v>
      </c>
      <c r="N3" s="5">
        <f>'Weekly Scores'!P3/13</f>
        <v>150.14615384615382</v>
      </c>
      <c r="O3" s="5">
        <f>'Weekly Scores'!P3/14</f>
        <v>139.42142857142855</v>
      </c>
    </row>
    <row r="4" spans="1:15" ht="12.75">
      <c r="A4" t="s">
        <v>16</v>
      </c>
      <c r="B4" s="5">
        <f>'Weekly Scores'!P4/1</f>
        <v>1817.08</v>
      </c>
      <c r="C4" s="5">
        <f>'Weekly Scores'!P4/2</f>
        <v>908.54</v>
      </c>
      <c r="D4" s="5">
        <f>'Weekly Scores'!P4/3</f>
        <v>605.6933333333333</v>
      </c>
      <c r="E4" s="5">
        <f>'Weekly Scores'!P4/4</f>
        <v>454.27</v>
      </c>
      <c r="F4" s="5">
        <f>'Weekly Scores'!P4/5</f>
        <v>363.416</v>
      </c>
      <c r="G4" s="5">
        <f>'Weekly Scores'!P4/6</f>
        <v>302.84666666666664</v>
      </c>
      <c r="H4" s="5">
        <f>'Weekly Scores'!P4/7</f>
        <v>259.5828571428571</v>
      </c>
      <c r="I4" s="5">
        <f>'Weekly Scores'!P4/8</f>
        <v>227.135</v>
      </c>
      <c r="J4" s="5">
        <f>'Weekly Scores'!P4/9</f>
        <v>201.89777777777778</v>
      </c>
      <c r="K4" s="5">
        <f>'Weekly Scores'!P4/10</f>
        <v>181.708</v>
      </c>
      <c r="L4" s="5">
        <f>'Weekly Scores'!P4/11</f>
        <v>165.1890909090909</v>
      </c>
      <c r="M4" s="5">
        <f>'Weekly Scores'!P4/12</f>
        <v>151.42333333333332</v>
      </c>
      <c r="N4" s="5">
        <f>'Weekly Scores'!P4/13</f>
        <v>139.7753846153846</v>
      </c>
      <c r="O4" s="5">
        <f>'Weekly Scores'!P4/14</f>
        <v>129.79142857142855</v>
      </c>
    </row>
    <row r="5" spans="1:15" ht="12.75">
      <c r="A5" t="s">
        <v>17</v>
      </c>
      <c r="B5" s="5">
        <f>'Weekly Scores'!P5/1</f>
        <v>1796.1</v>
      </c>
      <c r="C5" s="5">
        <f>'Weekly Scores'!P5/2</f>
        <v>898.05</v>
      </c>
      <c r="D5" s="5">
        <f>'Weekly Scores'!P5/3</f>
        <v>598.6999999999999</v>
      </c>
      <c r="E5" s="5">
        <f>'Weekly Scores'!P5/4</f>
        <v>449.025</v>
      </c>
      <c r="F5" s="5">
        <f>'Weekly Scores'!P5/5</f>
        <v>359.21999999999997</v>
      </c>
      <c r="G5" s="5">
        <f>'Weekly Scores'!P5/6</f>
        <v>299.34999999999997</v>
      </c>
      <c r="H5" s="5">
        <f>'Weekly Scores'!P5/7</f>
        <v>256.5857142857143</v>
      </c>
      <c r="I5" s="5">
        <f>'Weekly Scores'!P5/8</f>
        <v>224.5125</v>
      </c>
      <c r="J5" s="5">
        <f>'Weekly Scores'!P5/9</f>
        <v>199.56666666666666</v>
      </c>
      <c r="K5" s="5">
        <f>'Weekly Scores'!P5/10</f>
        <v>179.60999999999999</v>
      </c>
      <c r="L5" s="5">
        <f>'Weekly Scores'!P5/11</f>
        <v>163.28181818181818</v>
      </c>
      <c r="M5" s="5">
        <f>'Weekly Scores'!P5/12</f>
        <v>149.67499999999998</v>
      </c>
      <c r="N5" s="5">
        <f>'Weekly Scores'!P5/13</f>
        <v>138.16153846153844</v>
      </c>
      <c r="O5" s="5">
        <f>'Weekly Scores'!P5/14</f>
        <v>128.29285714285714</v>
      </c>
    </row>
    <row r="6" spans="1:15" ht="12.75">
      <c r="A6" t="s">
        <v>18</v>
      </c>
      <c r="B6" s="5">
        <f>'Weekly Scores'!P6/1</f>
        <v>1821.4500000000003</v>
      </c>
      <c r="C6" s="5">
        <f>'Weekly Scores'!P6/2</f>
        <v>910.7250000000001</v>
      </c>
      <c r="D6" s="5">
        <f>'Weekly Scores'!P6/3</f>
        <v>607.1500000000001</v>
      </c>
      <c r="E6" s="5">
        <f>'Weekly Scores'!P6/4</f>
        <v>455.36250000000007</v>
      </c>
      <c r="F6" s="5">
        <f>'Weekly Scores'!P6/5</f>
        <v>364.2900000000001</v>
      </c>
      <c r="G6" s="5">
        <f>'Weekly Scores'!P6/6</f>
        <v>303.57500000000005</v>
      </c>
      <c r="H6" s="5">
        <f>'Weekly Scores'!P6/7</f>
        <v>260.2071428571429</v>
      </c>
      <c r="I6" s="5">
        <f>'Weekly Scores'!P6/8</f>
        <v>227.68125000000003</v>
      </c>
      <c r="J6" s="5">
        <f>'Weekly Scores'!P6/9</f>
        <v>202.38333333333335</v>
      </c>
      <c r="K6" s="5">
        <f>'Weekly Scores'!P6/10</f>
        <v>182.14500000000004</v>
      </c>
      <c r="L6" s="5">
        <f>'Weekly Scores'!P6/11</f>
        <v>165.58636363636367</v>
      </c>
      <c r="M6" s="5">
        <f>'Weekly Scores'!P6/12</f>
        <v>151.78750000000002</v>
      </c>
      <c r="N6" s="5">
        <f>'Weekly Scores'!P6/13</f>
        <v>140.1115384615385</v>
      </c>
      <c r="O6" s="5">
        <f>'Weekly Scores'!P6/14</f>
        <v>130.10357142857146</v>
      </c>
    </row>
    <row r="7" spans="1:15" ht="12.75">
      <c r="A7" t="s">
        <v>19</v>
      </c>
      <c r="B7" s="5">
        <f>'Weekly Scores'!P7/1</f>
        <v>1760.6200000000001</v>
      </c>
      <c r="C7" s="5">
        <f>'Weekly Scores'!P7/2</f>
        <v>880.3100000000001</v>
      </c>
      <c r="D7" s="5">
        <f>'Weekly Scores'!P7/3</f>
        <v>586.8733333333333</v>
      </c>
      <c r="E7" s="5">
        <f>'Weekly Scores'!P7/4</f>
        <v>440.15500000000003</v>
      </c>
      <c r="F7" s="5">
        <f>'Weekly Scores'!P7/5</f>
        <v>352.124</v>
      </c>
      <c r="G7" s="5">
        <f>'Weekly Scores'!P7/6</f>
        <v>293.43666666666667</v>
      </c>
      <c r="H7" s="5">
        <f>'Weekly Scores'!P7/7</f>
        <v>251.5171428571429</v>
      </c>
      <c r="I7" s="5">
        <f>'Weekly Scores'!P7/8</f>
        <v>220.07750000000001</v>
      </c>
      <c r="J7" s="5">
        <f>'Weekly Scores'!P7/9</f>
        <v>195.62444444444446</v>
      </c>
      <c r="K7" s="5">
        <f>'Weekly Scores'!P7/10</f>
        <v>176.062</v>
      </c>
      <c r="L7" s="5">
        <f>'Weekly Scores'!P7/11</f>
        <v>160.05636363636364</v>
      </c>
      <c r="M7" s="5">
        <f>'Weekly Scores'!P7/12</f>
        <v>146.71833333333333</v>
      </c>
      <c r="N7" s="5">
        <f>'Weekly Scores'!P7/13</f>
        <v>135.4323076923077</v>
      </c>
      <c r="O7" s="5">
        <f>'Weekly Scores'!P7/14</f>
        <v>125.75857142857144</v>
      </c>
    </row>
    <row r="8" spans="1:15" ht="12.75">
      <c r="A8" t="s">
        <v>20</v>
      </c>
      <c r="B8" s="5">
        <f>'Weekly Scores'!P8/1</f>
        <v>1781.2300000000002</v>
      </c>
      <c r="C8" s="5">
        <f>'Weekly Scores'!P8/2</f>
        <v>890.6150000000001</v>
      </c>
      <c r="D8" s="5">
        <f>'Weekly Scores'!P8/3</f>
        <v>593.7433333333335</v>
      </c>
      <c r="E8" s="5">
        <f>'Weekly Scores'!P8/4</f>
        <v>445.30750000000006</v>
      </c>
      <c r="F8" s="5">
        <f>'Weekly Scores'!P8/5</f>
        <v>356.24600000000004</v>
      </c>
      <c r="G8" s="5">
        <f>'Weekly Scores'!P8/6</f>
        <v>296.8716666666667</v>
      </c>
      <c r="H8" s="5">
        <f>'Weekly Scores'!P8/7</f>
        <v>254.4614285714286</v>
      </c>
      <c r="I8" s="5">
        <f>'Weekly Scores'!P8/8</f>
        <v>222.65375000000003</v>
      </c>
      <c r="J8" s="5">
        <f>'Weekly Scores'!P8/9</f>
        <v>197.91444444444448</v>
      </c>
      <c r="K8" s="5">
        <f>'Weekly Scores'!P8/10</f>
        <v>178.12300000000002</v>
      </c>
      <c r="L8" s="5">
        <f>'Weekly Scores'!P8/11</f>
        <v>161.93000000000004</v>
      </c>
      <c r="M8" s="5">
        <f>'Weekly Scores'!P8/12</f>
        <v>148.43583333333336</v>
      </c>
      <c r="N8" s="5">
        <f>'Weekly Scores'!P8/13</f>
        <v>137.01769230769233</v>
      </c>
      <c r="O8" s="5">
        <f>'Weekly Scores'!P8/14</f>
        <v>127.2307142857143</v>
      </c>
    </row>
    <row r="9" spans="1:15" ht="12.75">
      <c r="A9" t="s">
        <v>21</v>
      </c>
      <c r="B9" s="5">
        <f>'Weekly Scores'!P9/1</f>
        <v>1692.27</v>
      </c>
      <c r="C9" s="5">
        <f>'Weekly Scores'!P9/2</f>
        <v>846.135</v>
      </c>
      <c r="D9" s="5">
        <f>'Weekly Scores'!P9/3</f>
        <v>564.09</v>
      </c>
      <c r="E9" s="5">
        <f>'Weekly Scores'!P9/4</f>
        <v>423.0675</v>
      </c>
      <c r="F9" s="5">
        <f>'Weekly Scores'!P9/5</f>
        <v>338.454</v>
      </c>
      <c r="G9" s="5">
        <f>'Weekly Scores'!P9/6</f>
        <v>282.045</v>
      </c>
      <c r="H9" s="5">
        <f>'Weekly Scores'!P9/7</f>
        <v>241.75285714285715</v>
      </c>
      <c r="I9" s="5">
        <f>'Weekly Scores'!P9/8</f>
        <v>211.53375</v>
      </c>
      <c r="J9" s="5">
        <f>'Weekly Scores'!P9/9</f>
        <v>188.03</v>
      </c>
      <c r="K9" s="5">
        <f>'Weekly Scores'!P9/10</f>
        <v>169.227</v>
      </c>
      <c r="L9" s="5">
        <f>'Weekly Scores'!P9/11</f>
        <v>153.84272727272727</v>
      </c>
      <c r="M9" s="5">
        <f>'Weekly Scores'!P9/12</f>
        <v>141.0225</v>
      </c>
      <c r="N9" s="5">
        <f>'Weekly Scores'!P9/13</f>
        <v>130.17461538461538</v>
      </c>
      <c r="O9" s="5">
        <f>'Weekly Scores'!P9/14</f>
        <v>120.87642857142858</v>
      </c>
    </row>
    <row r="10" spans="1:15" ht="12.75">
      <c r="A10" t="s">
        <v>22</v>
      </c>
      <c r="B10" s="5">
        <f>'Weekly Scores'!P10/1</f>
        <v>1778.9299999999998</v>
      </c>
      <c r="C10" s="5">
        <f>'Weekly Scores'!P10/2</f>
        <v>889.4649999999999</v>
      </c>
      <c r="D10" s="5">
        <f>'Weekly Scores'!P10/3</f>
        <v>592.9766666666666</v>
      </c>
      <c r="E10" s="5">
        <f>'Weekly Scores'!P10/4</f>
        <v>444.73249999999996</v>
      </c>
      <c r="F10" s="5">
        <f>'Weekly Scores'!P10/5</f>
        <v>355.78599999999994</v>
      </c>
      <c r="G10" s="5">
        <f>'Weekly Scores'!P10/6</f>
        <v>296.4883333333333</v>
      </c>
      <c r="H10" s="5">
        <f>'Weekly Scores'!P10/7</f>
        <v>254.13285714285712</v>
      </c>
      <c r="I10" s="5">
        <f>'Weekly Scores'!P10/8</f>
        <v>222.36624999999998</v>
      </c>
      <c r="J10" s="5">
        <f>'Weekly Scores'!P10/9</f>
        <v>197.65888888888887</v>
      </c>
      <c r="K10" s="5">
        <f>'Weekly Scores'!P10/10</f>
        <v>177.89299999999997</v>
      </c>
      <c r="L10" s="5">
        <f>'Weekly Scores'!P10/11</f>
        <v>161.7209090909091</v>
      </c>
      <c r="M10" s="5">
        <f>'Weekly Scores'!P10/12</f>
        <v>148.24416666666664</v>
      </c>
      <c r="N10" s="5">
        <f>'Weekly Scores'!P10/13</f>
        <v>136.8407692307692</v>
      </c>
      <c r="O10" s="5">
        <f>'Weekly Scores'!P10/14</f>
        <v>127.06642857142856</v>
      </c>
    </row>
    <row r="11" spans="1:15" ht="12.75">
      <c r="A11" t="s">
        <v>23</v>
      </c>
      <c r="B11" s="5">
        <f>'Weekly Scores'!P11/1</f>
        <v>2125.45</v>
      </c>
      <c r="C11" s="5">
        <f>'Weekly Scores'!P11/2</f>
        <v>1062.725</v>
      </c>
      <c r="D11" s="5">
        <f>'Weekly Scores'!P11/3</f>
        <v>708.4833333333332</v>
      </c>
      <c r="E11" s="5">
        <f>'Weekly Scores'!P11/4</f>
        <v>531.3625</v>
      </c>
      <c r="F11" s="5">
        <f>'Weekly Scores'!P11/5</f>
        <v>425.09</v>
      </c>
      <c r="G11" s="5">
        <f>'Weekly Scores'!P11/6</f>
        <v>354.2416666666666</v>
      </c>
      <c r="H11" s="5">
        <f>'Weekly Scores'!P11/7</f>
        <v>303.63571428571424</v>
      </c>
      <c r="I11" s="5">
        <f>'Weekly Scores'!P11/8</f>
        <v>265.68125</v>
      </c>
      <c r="J11" s="5">
        <f>'Weekly Scores'!P11/9</f>
        <v>236.1611111111111</v>
      </c>
      <c r="K11" s="5">
        <f>'Weekly Scores'!P11/10</f>
        <v>212.545</v>
      </c>
      <c r="L11" s="5">
        <f>'Weekly Scores'!P11/11</f>
        <v>193.22272727272727</v>
      </c>
      <c r="M11" s="5">
        <f>'Weekly Scores'!P11/12</f>
        <v>177.1208333333333</v>
      </c>
      <c r="N11" s="5">
        <f>'Weekly Scores'!P11/13</f>
        <v>163.49615384615385</v>
      </c>
      <c r="O11" s="5">
        <f>'Weekly Scores'!P11/14</f>
        <v>151.81785714285712</v>
      </c>
    </row>
    <row r="12" spans="2:14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19.57421875" style="0" bestFit="1" customWidth="1"/>
    <col min="2" max="14" width="7.140625" style="0" bestFit="1" customWidth="1"/>
    <col min="15" max="15" width="7.140625" style="0" customWidth="1"/>
    <col min="16" max="16" width="8.140625" style="0" bestFit="1" customWidth="1"/>
  </cols>
  <sheetData>
    <row r="1" spans="2:16" ht="12.7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 t="s">
        <v>0</v>
      </c>
    </row>
    <row r="2" spans="1:16" ht="12.75">
      <c r="A2" t="s">
        <v>14</v>
      </c>
      <c r="B2" s="5">
        <v>164.17</v>
      </c>
      <c r="C2" s="5">
        <v>141.74</v>
      </c>
      <c r="D2" s="5">
        <v>139.81</v>
      </c>
      <c r="E2" s="5">
        <v>130.64</v>
      </c>
      <c r="F2" s="5">
        <v>172.84</v>
      </c>
      <c r="G2" s="5">
        <v>121.99</v>
      </c>
      <c r="H2" s="5">
        <v>100.61</v>
      </c>
      <c r="I2" s="5">
        <v>148.32</v>
      </c>
      <c r="J2" s="5">
        <v>118.11</v>
      </c>
      <c r="K2" s="5">
        <v>112.55</v>
      </c>
      <c r="L2" s="5">
        <v>141.34</v>
      </c>
      <c r="M2" s="5">
        <v>126.97</v>
      </c>
      <c r="N2" s="5">
        <v>128.91</v>
      </c>
      <c r="O2" s="5">
        <v>97.34</v>
      </c>
      <c r="P2" s="5">
        <f>SUM(B2:O2)</f>
        <v>1845.3399999999997</v>
      </c>
    </row>
    <row r="3" spans="1:16" ht="12.75">
      <c r="A3" t="s">
        <v>15</v>
      </c>
      <c r="B3" s="5">
        <v>204.06</v>
      </c>
      <c r="C3" s="5">
        <v>190.67</v>
      </c>
      <c r="D3" s="5">
        <v>81.79</v>
      </c>
      <c r="E3" s="5">
        <v>133.75</v>
      </c>
      <c r="F3" s="5">
        <v>180.96</v>
      </c>
      <c r="G3" s="5">
        <v>78.07</v>
      </c>
      <c r="H3" s="5">
        <v>133.85</v>
      </c>
      <c r="I3" s="5">
        <v>104.71</v>
      </c>
      <c r="J3" s="5">
        <v>118.43</v>
      </c>
      <c r="K3" s="5">
        <v>119.19</v>
      </c>
      <c r="L3" s="5">
        <v>171.51</v>
      </c>
      <c r="M3" s="5">
        <v>124.06</v>
      </c>
      <c r="N3" s="5">
        <v>115.12</v>
      </c>
      <c r="O3" s="5">
        <v>124.06</v>
      </c>
      <c r="P3" s="5">
        <f>SUM(B3:O3)</f>
        <v>1880.23</v>
      </c>
    </row>
    <row r="4" spans="1:16" ht="12.75">
      <c r="A4" t="s">
        <v>16</v>
      </c>
      <c r="B4" s="5">
        <v>94.5</v>
      </c>
      <c r="C4" s="5">
        <v>141.63</v>
      </c>
      <c r="D4" s="5">
        <v>122.34</v>
      </c>
      <c r="E4" s="5">
        <v>170.08</v>
      </c>
      <c r="F4" s="5">
        <v>100.03</v>
      </c>
      <c r="G4" s="5">
        <v>140.7</v>
      </c>
      <c r="H4" s="5">
        <v>137.09</v>
      </c>
      <c r="I4" s="5">
        <v>173.8</v>
      </c>
      <c r="J4" s="5">
        <v>87.49</v>
      </c>
      <c r="K4" s="5">
        <v>116.43</v>
      </c>
      <c r="L4" s="5">
        <v>141.98</v>
      </c>
      <c r="M4" s="5">
        <v>140.56</v>
      </c>
      <c r="N4" s="5">
        <v>127.92</v>
      </c>
      <c r="O4" s="5">
        <v>140.62</v>
      </c>
      <c r="P4" s="5">
        <f>SUM(B4:O4)</f>
        <v>1835.17</v>
      </c>
    </row>
    <row r="5" spans="1:16" ht="12.75">
      <c r="A5" t="s">
        <v>17</v>
      </c>
      <c r="B5" s="5">
        <v>160.38</v>
      </c>
      <c r="C5" s="5">
        <v>130.56</v>
      </c>
      <c r="D5" s="5">
        <v>145.4</v>
      </c>
      <c r="E5" s="5">
        <v>160.75</v>
      </c>
      <c r="F5" s="5">
        <v>144.09</v>
      </c>
      <c r="G5" s="5">
        <v>97.12</v>
      </c>
      <c r="H5" s="5">
        <v>131.36</v>
      </c>
      <c r="I5" s="5">
        <v>135.98</v>
      </c>
      <c r="J5" s="5">
        <v>170.89</v>
      </c>
      <c r="K5" s="5">
        <v>135.41</v>
      </c>
      <c r="L5" s="5">
        <v>136.2</v>
      </c>
      <c r="M5" s="5">
        <v>134.27</v>
      </c>
      <c r="N5" s="5">
        <v>185.69</v>
      </c>
      <c r="O5" s="5">
        <v>111.94</v>
      </c>
      <c r="P5" s="5">
        <f>SUM(B5:O5)</f>
        <v>1980.0400000000004</v>
      </c>
    </row>
    <row r="6" spans="1:16" ht="12.75">
      <c r="A6" t="s">
        <v>18</v>
      </c>
      <c r="B6" s="5">
        <v>158.06</v>
      </c>
      <c r="C6" s="5">
        <v>151.99</v>
      </c>
      <c r="D6" s="5">
        <v>98.46</v>
      </c>
      <c r="E6" s="5">
        <v>157.56</v>
      </c>
      <c r="F6" s="5">
        <v>86.32</v>
      </c>
      <c r="G6" s="5">
        <v>114.8</v>
      </c>
      <c r="H6" s="5">
        <v>106.98</v>
      </c>
      <c r="I6" s="5">
        <v>121.76</v>
      </c>
      <c r="J6" s="5">
        <v>131.58</v>
      </c>
      <c r="K6" s="5">
        <v>116.22</v>
      </c>
      <c r="L6" s="5">
        <v>132.26</v>
      </c>
      <c r="M6" s="5">
        <v>179.6</v>
      </c>
      <c r="N6" s="5">
        <v>106.24</v>
      </c>
      <c r="O6" s="5">
        <v>129.01</v>
      </c>
      <c r="P6" s="5">
        <f>SUM(B6:O6)</f>
        <v>1790.8399999999997</v>
      </c>
    </row>
    <row r="7" spans="1:16" ht="12.75">
      <c r="A7" t="s">
        <v>19</v>
      </c>
      <c r="B7" s="5">
        <v>186.26</v>
      </c>
      <c r="C7" s="5">
        <v>134.84</v>
      </c>
      <c r="D7" s="5">
        <v>96.51</v>
      </c>
      <c r="E7" s="5">
        <v>121.34</v>
      </c>
      <c r="F7" s="5">
        <v>120.06</v>
      </c>
      <c r="G7" s="5">
        <v>98.8</v>
      </c>
      <c r="H7" s="5">
        <v>159.86</v>
      </c>
      <c r="I7" s="5">
        <v>132.74</v>
      </c>
      <c r="J7" s="5">
        <v>89.41</v>
      </c>
      <c r="K7" s="5">
        <v>162.08</v>
      </c>
      <c r="L7" s="5">
        <v>138.79</v>
      </c>
      <c r="M7" s="5">
        <v>92.56</v>
      </c>
      <c r="N7" s="5">
        <v>133.65</v>
      </c>
      <c r="O7" s="5">
        <v>113.1</v>
      </c>
      <c r="P7" s="5">
        <f>SUM(B7:O7)</f>
        <v>1779.9999999999998</v>
      </c>
    </row>
    <row r="8" spans="1:16" ht="12.75">
      <c r="A8" t="s">
        <v>20</v>
      </c>
      <c r="B8" s="5">
        <v>137.18</v>
      </c>
      <c r="C8" s="5">
        <v>143.53</v>
      </c>
      <c r="D8" s="5">
        <v>144.35</v>
      </c>
      <c r="E8" s="5">
        <v>121.69</v>
      </c>
      <c r="F8" s="5">
        <v>141.54</v>
      </c>
      <c r="G8" s="5">
        <v>160.83</v>
      </c>
      <c r="H8" s="5">
        <v>141.81</v>
      </c>
      <c r="I8" s="5">
        <v>140.97</v>
      </c>
      <c r="J8" s="5">
        <v>110.56</v>
      </c>
      <c r="K8" s="5">
        <v>132.58</v>
      </c>
      <c r="L8" s="5">
        <v>98.61</v>
      </c>
      <c r="M8" s="5">
        <v>100.32</v>
      </c>
      <c r="N8" s="5">
        <v>154.78</v>
      </c>
      <c r="O8" s="5">
        <v>131.46</v>
      </c>
      <c r="P8" s="5">
        <f>SUM(B8:O8)</f>
        <v>1860.2099999999998</v>
      </c>
    </row>
    <row r="9" spans="1:16" ht="12.75">
      <c r="A9" t="s">
        <v>21</v>
      </c>
      <c r="B9" s="5">
        <v>120.26</v>
      </c>
      <c r="C9" s="5">
        <v>119.88</v>
      </c>
      <c r="D9" s="5">
        <v>172.84</v>
      </c>
      <c r="E9" s="5">
        <v>134.84</v>
      </c>
      <c r="F9" s="5">
        <v>120.28</v>
      </c>
      <c r="G9" s="5">
        <v>150.99</v>
      </c>
      <c r="H9" s="5">
        <v>135.22</v>
      </c>
      <c r="I9" s="5">
        <v>156.46</v>
      </c>
      <c r="J9" s="5">
        <v>156.05</v>
      </c>
      <c r="K9" s="5">
        <v>106.2</v>
      </c>
      <c r="L9" s="5">
        <v>89.3</v>
      </c>
      <c r="M9" s="5">
        <v>163.61</v>
      </c>
      <c r="N9" s="5">
        <v>160.01</v>
      </c>
      <c r="O9" s="5">
        <v>149.1</v>
      </c>
      <c r="P9" s="5">
        <f>SUM(B9:O9)</f>
        <v>1935.0399999999997</v>
      </c>
    </row>
    <row r="10" spans="1:16" ht="12.75">
      <c r="A10" t="s">
        <v>22</v>
      </c>
      <c r="B10" s="5">
        <v>160.06</v>
      </c>
      <c r="C10" s="5">
        <v>138.3</v>
      </c>
      <c r="D10" s="5">
        <v>145.28</v>
      </c>
      <c r="E10" s="5">
        <v>175.31</v>
      </c>
      <c r="F10" s="5">
        <v>122.53</v>
      </c>
      <c r="G10" s="5">
        <v>102.1</v>
      </c>
      <c r="H10" s="5">
        <v>120.73</v>
      </c>
      <c r="I10" s="5">
        <v>123.49</v>
      </c>
      <c r="J10" s="5">
        <v>140.06</v>
      </c>
      <c r="K10" s="5">
        <v>110.29</v>
      </c>
      <c r="L10" s="5">
        <v>146.88</v>
      </c>
      <c r="M10" s="5">
        <v>110.87</v>
      </c>
      <c r="N10" s="5">
        <v>115.04</v>
      </c>
      <c r="O10" s="5">
        <v>152.76</v>
      </c>
      <c r="P10" s="5">
        <f>SUM(B10:O10)</f>
        <v>1863.6999999999996</v>
      </c>
    </row>
    <row r="11" spans="1:16" ht="12.75">
      <c r="A11" t="s">
        <v>23</v>
      </c>
      <c r="B11" s="5">
        <v>139.9</v>
      </c>
      <c r="C11" s="5">
        <v>109.81</v>
      </c>
      <c r="D11" s="5">
        <v>139.35</v>
      </c>
      <c r="E11" s="5">
        <v>185.91</v>
      </c>
      <c r="F11" s="5">
        <v>186.32</v>
      </c>
      <c r="G11" s="5">
        <v>122.36</v>
      </c>
      <c r="H11" s="5">
        <v>86.75</v>
      </c>
      <c r="I11" s="5">
        <v>131.86</v>
      </c>
      <c r="J11" s="5">
        <v>136.66</v>
      </c>
      <c r="K11" s="5">
        <v>86.77</v>
      </c>
      <c r="L11" s="5">
        <v>132.26</v>
      </c>
      <c r="M11" s="5">
        <v>106.51</v>
      </c>
      <c r="N11" s="5">
        <v>125.42</v>
      </c>
      <c r="O11" s="5">
        <v>171.59</v>
      </c>
      <c r="P11" s="5">
        <f>SUM(B11:O11)</f>
        <v>1861.47</v>
      </c>
    </row>
    <row r="12" spans="2:16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9.57421875" style="0" bestFit="1" customWidth="1"/>
    <col min="2" max="2" width="7.7109375" style="4" bestFit="1" customWidth="1"/>
  </cols>
  <sheetData>
    <row r="1" spans="1:3" ht="12.75">
      <c r="A1" t="s">
        <v>14</v>
      </c>
      <c r="B1" s="5">
        <f>'Weekly Scores'!P2-PSA!P2</f>
        <v>55.91000000000031</v>
      </c>
      <c r="C1" s="2"/>
    </row>
    <row r="2" spans="1:3" ht="12.75">
      <c r="A2" t="s">
        <v>15</v>
      </c>
      <c r="B2" s="5">
        <f>'Weekly Scores'!P3-PSA!P3</f>
        <v>71.66999999999962</v>
      </c>
      <c r="C2" s="2"/>
    </row>
    <row r="3" spans="1:3" ht="12.75">
      <c r="A3" t="s">
        <v>16</v>
      </c>
      <c r="B3" s="5">
        <f>'Weekly Scores'!P4-PSA!P4</f>
        <v>-18.090000000000146</v>
      </c>
      <c r="C3" s="2"/>
    </row>
    <row r="4" spans="1:3" ht="12.75">
      <c r="A4" t="s">
        <v>17</v>
      </c>
      <c r="B4" s="5">
        <f>'Weekly Scores'!P5-PSA!P5</f>
        <v>-183.9400000000005</v>
      </c>
      <c r="C4" s="2"/>
    </row>
    <row r="5" spans="1:3" ht="12.75">
      <c r="A5" t="s">
        <v>18</v>
      </c>
      <c r="B5" s="5">
        <f>'Weekly Scores'!P6-PSA!P6</f>
        <v>30.610000000000582</v>
      </c>
      <c r="C5" s="2"/>
    </row>
    <row r="6" spans="1:3" ht="12.75">
      <c r="A6" t="s">
        <v>19</v>
      </c>
      <c r="B6" s="5">
        <f>'Weekly Scores'!P7-PSA!P7</f>
        <v>-19.379999999999654</v>
      </c>
      <c r="C6" s="2"/>
    </row>
    <row r="7" spans="1:3" ht="12.75">
      <c r="A7" t="s">
        <v>20</v>
      </c>
      <c r="B7" s="5">
        <f>'Weekly Scores'!P8-PSA!P8</f>
        <v>-78.97999999999956</v>
      </c>
      <c r="C7" s="2"/>
    </row>
    <row r="8" spans="1:3" ht="12.75">
      <c r="A8" t="s">
        <v>21</v>
      </c>
      <c r="B8" s="5">
        <f>'Weekly Scores'!P9-PSA!P9</f>
        <v>-242.76999999999975</v>
      </c>
      <c r="C8" s="2"/>
    </row>
    <row r="9" spans="1:3" ht="12.75">
      <c r="A9" t="s">
        <v>22</v>
      </c>
      <c r="B9" s="5">
        <f>'Weekly Scores'!P10-PSA!P10</f>
        <v>-84.76999999999975</v>
      </c>
      <c r="C9" s="2"/>
    </row>
    <row r="10" spans="1:3" ht="12.75">
      <c r="A10" t="s">
        <v>23</v>
      </c>
      <c r="B10" s="5">
        <f>'Weekly Scores'!P11-PSA!P11</f>
        <v>263.9799999999998</v>
      </c>
      <c r="C10" s="2"/>
    </row>
    <row r="11" spans="2:3" ht="12.75">
      <c r="B11" s="5"/>
      <c r="C11" s="2"/>
    </row>
    <row r="12" spans="2:3" ht="12.75">
      <c r="B12" s="5"/>
      <c r="C12" s="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19.57421875" style="0" bestFit="1" customWidth="1"/>
    <col min="2" max="10" width="7.7109375" style="4" bestFit="1" customWidth="1"/>
    <col min="11" max="14" width="8.7109375" style="4" bestFit="1" customWidth="1"/>
  </cols>
  <sheetData>
    <row r="1" spans="2:15" s="1" customFormat="1" ht="12.75"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24</v>
      </c>
    </row>
    <row r="2" spans="1:15" ht="12.75">
      <c r="A2" t="s">
        <v>14</v>
      </c>
      <c r="B2" s="4">
        <v>1</v>
      </c>
      <c r="C2" s="4">
        <v>3</v>
      </c>
      <c r="D2" s="4">
        <v>5</v>
      </c>
      <c r="E2" s="4">
        <v>3</v>
      </c>
      <c r="F2" s="4">
        <v>6</v>
      </c>
      <c r="G2" s="4">
        <v>6</v>
      </c>
      <c r="H2" s="16">
        <v>6</v>
      </c>
      <c r="I2" s="4">
        <v>7</v>
      </c>
      <c r="J2" s="4">
        <v>5</v>
      </c>
      <c r="K2" s="4">
        <v>6</v>
      </c>
      <c r="L2" s="4">
        <v>8</v>
      </c>
      <c r="M2" s="4">
        <v>7</v>
      </c>
      <c r="N2" s="4">
        <v>6</v>
      </c>
      <c r="O2" s="4">
        <v>5</v>
      </c>
    </row>
    <row r="3" spans="1:15" ht="12.75">
      <c r="A3" t="s">
        <v>15</v>
      </c>
      <c r="B3" s="4">
        <v>6</v>
      </c>
      <c r="C3" s="4">
        <v>9</v>
      </c>
      <c r="D3" s="4">
        <v>8</v>
      </c>
      <c r="E3" s="4">
        <v>4</v>
      </c>
      <c r="F3" s="4">
        <v>3</v>
      </c>
      <c r="G3" s="4">
        <v>2</v>
      </c>
      <c r="H3" s="16">
        <v>2</v>
      </c>
      <c r="I3" s="4">
        <v>2</v>
      </c>
      <c r="J3" s="4">
        <v>1</v>
      </c>
      <c r="K3" s="4">
        <v>2</v>
      </c>
      <c r="L3" s="4">
        <v>2</v>
      </c>
      <c r="M3" s="4">
        <v>2</v>
      </c>
      <c r="N3" s="4">
        <v>2</v>
      </c>
      <c r="O3" s="4">
        <v>2</v>
      </c>
    </row>
    <row r="4" spans="1:15" ht="12.75">
      <c r="A4" t="s">
        <v>16</v>
      </c>
      <c r="B4" s="4">
        <v>3</v>
      </c>
      <c r="C4" s="4">
        <v>7</v>
      </c>
      <c r="D4" s="4">
        <v>3</v>
      </c>
      <c r="E4" s="4">
        <v>6</v>
      </c>
      <c r="F4" s="4">
        <v>9</v>
      </c>
      <c r="G4" s="4">
        <v>9</v>
      </c>
      <c r="H4" s="16">
        <v>9</v>
      </c>
      <c r="I4" s="4">
        <v>9</v>
      </c>
      <c r="J4" s="4">
        <v>8</v>
      </c>
      <c r="K4" s="4">
        <v>8</v>
      </c>
      <c r="L4" s="4">
        <v>9</v>
      </c>
      <c r="M4" s="4">
        <v>9</v>
      </c>
      <c r="N4" s="4">
        <v>9</v>
      </c>
      <c r="O4" s="4">
        <v>9</v>
      </c>
    </row>
    <row r="5" spans="1:15" ht="12.75">
      <c r="A5" t="s">
        <v>17</v>
      </c>
      <c r="B5" s="4">
        <v>10</v>
      </c>
      <c r="C5" s="4">
        <v>8</v>
      </c>
      <c r="D5" s="4">
        <v>9</v>
      </c>
      <c r="E5" s="4">
        <v>7</v>
      </c>
      <c r="F5" s="4">
        <v>8</v>
      </c>
      <c r="G5" s="4">
        <v>10</v>
      </c>
      <c r="H5" s="16">
        <v>10</v>
      </c>
      <c r="I5" s="4">
        <v>4</v>
      </c>
      <c r="J5" s="4">
        <v>6</v>
      </c>
      <c r="K5" s="4">
        <v>7</v>
      </c>
      <c r="L5" s="4">
        <v>6</v>
      </c>
      <c r="M5" s="4">
        <v>8</v>
      </c>
      <c r="N5" s="4">
        <v>8</v>
      </c>
      <c r="O5" s="4">
        <v>7</v>
      </c>
    </row>
    <row r="6" spans="1:15" ht="12.75">
      <c r="A6" t="s">
        <v>18</v>
      </c>
      <c r="B6" s="4">
        <v>2</v>
      </c>
      <c r="C6" s="4">
        <v>6</v>
      </c>
      <c r="D6" s="4">
        <v>2</v>
      </c>
      <c r="E6" s="4">
        <v>5</v>
      </c>
      <c r="F6" s="4">
        <v>4</v>
      </c>
      <c r="G6" s="4">
        <v>4</v>
      </c>
      <c r="H6" s="16">
        <v>4</v>
      </c>
      <c r="I6" s="4">
        <v>3</v>
      </c>
      <c r="J6" s="4">
        <v>3</v>
      </c>
      <c r="K6" s="4">
        <v>3</v>
      </c>
      <c r="L6" s="4">
        <v>3</v>
      </c>
      <c r="M6" s="4">
        <v>3</v>
      </c>
      <c r="N6" s="4">
        <v>3</v>
      </c>
      <c r="O6" s="4">
        <v>3</v>
      </c>
    </row>
    <row r="7" spans="1:15" ht="12.75">
      <c r="A7" t="s">
        <v>19</v>
      </c>
      <c r="B7" s="4">
        <v>7</v>
      </c>
      <c r="C7" s="4">
        <v>5</v>
      </c>
      <c r="D7" s="4">
        <v>10</v>
      </c>
      <c r="E7" s="4">
        <v>8</v>
      </c>
      <c r="F7" s="4">
        <v>5</v>
      </c>
      <c r="G7" s="4">
        <v>5</v>
      </c>
      <c r="H7" s="16">
        <v>5</v>
      </c>
      <c r="I7" s="4">
        <v>6</v>
      </c>
      <c r="J7" s="4">
        <v>4</v>
      </c>
      <c r="K7" s="4">
        <v>5</v>
      </c>
      <c r="L7" s="4">
        <v>4</v>
      </c>
      <c r="M7" s="4">
        <v>4</v>
      </c>
      <c r="N7" s="4">
        <v>5</v>
      </c>
      <c r="O7" s="4">
        <v>6</v>
      </c>
    </row>
    <row r="8" spans="1:15" ht="12.75">
      <c r="A8" t="s">
        <v>20</v>
      </c>
      <c r="B8" s="4">
        <v>9</v>
      </c>
      <c r="C8" s="4">
        <v>4</v>
      </c>
      <c r="D8" s="4">
        <v>6</v>
      </c>
      <c r="E8" s="4">
        <v>10</v>
      </c>
      <c r="F8" s="4">
        <v>7</v>
      </c>
      <c r="G8" s="4">
        <v>8</v>
      </c>
      <c r="H8" s="16">
        <v>8</v>
      </c>
      <c r="I8" s="4">
        <v>10</v>
      </c>
      <c r="J8" s="4">
        <v>9</v>
      </c>
      <c r="K8" s="4">
        <v>10</v>
      </c>
      <c r="L8" s="4">
        <v>10</v>
      </c>
      <c r="M8" s="4">
        <v>10</v>
      </c>
      <c r="N8" s="4">
        <v>10</v>
      </c>
      <c r="O8" s="4">
        <v>10</v>
      </c>
    </row>
    <row r="9" spans="1:15" ht="12.75">
      <c r="A9" t="s">
        <v>21</v>
      </c>
      <c r="B9" s="4">
        <v>5</v>
      </c>
      <c r="C9" s="4">
        <v>2</v>
      </c>
      <c r="D9" s="4">
        <v>4</v>
      </c>
      <c r="E9" s="4">
        <v>2</v>
      </c>
      <c r="F9" s="4">
        <v>1</v>
      </c>
      <c r="G9" s="4">
        <v>3</v>
      </c>
      <c r="H9" s="16">
        <v>3</v>
      </c>
      <c r="I9" s="4">
        <v>5</v>
      </c>
      <c r="J9" s="4">
        <v>7</v>
      </c>
      <c r="K9" s="4">
        <v>4</v>
      </c>
      <c r="L9" s="4">
        <v>5</v>
      </c>
      <c r="M9" s="4">
        <v>6</v>
      </c>
      <c r="N9" s="4">
        <v>7</v>
      </c>
      <c r="O9" s="4">
        <v>8</v>
      </c>
    </row>
    <row r="10" spans="1:15" ht="12.75">
      <c r="A10" t="s">
        <v>22</v>
      </c>
      <c r="B10" s="4">
        <v>8</v>
      </c>
      <c r="C10" s="4">
        <v>10</v>
      </c>
      <c r="D10" s="4">
        <v>7</v>
      </c>
      <c r="E10" s="4">
        <v>9</v>
      </c>
      <c r="F10" s="4">
        <v>10</v>
      </c>
      <c r="G10" s="4">
        <v>7</v>
      </c>
      <c r="H10" s="16">
        <v>7</v>
      </c>
      <c r="I10" s="4">
        <v>8</v>
      </c>
      <c r="J10" s="4">
        <v>10</v>
      </c>
      <c r="K10" s="4">
        <v>9</v>
      </c>
      <c r="L10" s="4">
        <v>7</v>
      </c>
      <c r="M10" s="4">
        <v>5</v>
      </c>
      <c r="N10" s="4">
        <v>4</v>
      </c>
      <c r="O10" s="4">
        <v>4</v>
      </c>
    </row>
    <row r="11" spans="1:15" ht="12.75">
      <c r="A11" t="s">
        <v>23</v>
      </c>
      <c r="B11" s="4">
        <v>4</v>
      </c>
      <c r="C11" s="4">
        <v>1</v>
      </c>
      <c r="D11" s="4">
        <v>1</v>
      </c>
      <c r="E11" s="4">
        <v>1</v>
      </c>
      <c r="F11" s="4">
        <v>2</v>
      </c>
      <c r="G11" s="4">
        <v>1</v>
      </c>
      <c r="H11" s="16">
        <v>1</v>
      </c>
      <c r="I11" s="4">
        <v>1</v>
      </c>
      <c r="J11" s="4">
        <v>2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19.57421875" style="0" bestFit="1" customWidth="1"/>
    <col min="2" max="10" width="7.7109375" style="4" bestFit="1" customWidth="1"/>
    <col min="11" max="13" width="8.7109375" style="4" bestFit="1" customWidth="1"/>
    <col min="14" max="14" width="9.140625" style="4" customWidth="1"/>
  </cols>
  <sheetData>
    <row r="1" spans="2:15" ht="12.75"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24</v>
      </c>
    </row>
    <row r="2" spans="1:15" ht="12.75">
      <c r="A2" t="s">
        <v>14</v>
      </c>
      <c r="B2" s="4">
        <v>1</v>
      </c>
      <c r="C2" s="4">
        <v>1</v>
      </c>
      <c r="D2" s="4">
        <v>2</v>
      </c>
      <c r="E2" s="4">
        <v>1</v>
      </c>
      <c r="F2" s="4">
        <v>3</v>
      </c>
      <c r="G2" s="4">
        <v>3</v>
      </c>
      <c r="H2" s="16">
        <v>3</v>
      </c>
      <c r="I2" s="4">
        <v>4</v>
      </c>
      <c r="J2" s="4">
        <v>3</v>
      </c>
      <c r="K2" s="4">
        <v>3</v>
      </c>
      <c r="L2" s="4">
        <v>4</v>
      </c>
      <c r="M2" s="4">
        <v>3</v>
      </c>
      <c r="N2" s="4">
        <v>3</v>
      </c>
      <c r="O2" s="4">
        <v>2</v>
      </c>
    </row>
    <row r="3" spans="1:15" ht="12.75">
      <c r="A3" t="s">
        <v>15</v>
      </c>
      <c r="B3" s="4">
        <v>3</v>
      </c>
      <c r="C3" s="4">
        <v>5</v>
      </c>
      <c r="D3" s="4">
        <v>3</v>
      </c>
      <c r="E3" s="4">
        <v>2</v>
      </c>
      <c r="F3" s="4">
        <v>1</v>
      </c>
      <c r="G3" s="4">
        <v>1</v>
      </c>
      <c r="H3" s="16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</row>
    <row r="4" spans="1:15" ht="12.75">
      <c r="A4" t="s">
        <v>16</v>
      </c>
      <c r="B4" s="4">
        <v>2</v>
      </c>
      <c r="C4" s="4">
        <v>3</v>
      </c>
      <c r="D4" s="4">
        <v>1</v>
      </c>
      <c r="E4" s="4">
        <v>3</v>
      </c>
      <c r="F4" s="4">
        <v>5</v>
      </c>
      <c r="G4" s="4">
        <v>4</v>
      </c>
      <c r="H4" s="16">
        <v>4</v>
      </c>
      <c r="I4" s="4">
        <v>5</v>
      </c>
      <c r="J4" s="4">
        <v>5</v>
      </c>
      <c r="K4" s="4">
        <v>5</v>
      </c>
      <c r="L4" s="4">
        <v>5</v>
      </c>
      <c r="M4" s="4">
        <v>5</v>
      </c>
      <c r="N4" s="4">
        <v>5</v>
      </c>
      <c r="O4" s="4">
        <v>5</v>
      </c>
    </row>
    <row r="5" spans="1:15" ht="12.75">
      <c r="A5" t="s">
        <v>17</v>
      </c>
      <c r="B5" s="4">
        <v>5</v>
      </c>
      <c r="C5" s="4">
        <v>4</v>
      </c>
      <c r="D5" s="4">
        <v>4</v>
      </c>
      <c r="E5" s="4">
        <v>4</v>
      </c>
      <c r="F5" s="4">
        <v>4</v>
      </c>
      <c r="G5" s="4">
        <v>5</v>
      </c>
      <c r="H5" s="16">
        <v>5</v>
      </c>
      <c r="I5" s="4">
        <v>2</v>
      </c>
      <c r="J5" s="4">
        <v>4</v>
      </c>
      <c r="K5" s="4">
        <v>4</v>
      </c>
      <c r="L5" s="4">
        <v>3</v>
      </c>
      <c r="M5" s="4">
        <v>4</v>
      </c>
      <c r="N5" s="4">
        <v>4</v>
      </c>
      <c r="O5" s="4">
        <v>4</v>
      </c>
    </row>
    <row r="6" spans="1:15" ht="12.75">
      <c r="A6" t="s">
        <v>19</v>
      </c>
      <c r="B6" s="4">
        <v>4</v>
      </c>
      <c r="C6" s="4">
        <v>2</v>
      </c>
      <c r="D6" s="4">
        <v>5</v>
      </c>
      <c r="E6" s="4">
        <v>5</v>
      </c>
      <c r="F6" s="4">
        <v>2</v>
      </c>
      <c r="G6" s="4">
        <v>2</v>
      </c>
      <c r="H6" s="16">
        <v>2</v>
      </c>
      <c r="I6" s="4">
        <v>3</v>
      </c>
      <c r="J6" s="4">
        <v>2</v>
      </c>
      <c r="K6" s="4">
        <v>2</v>
      </c>
      <c r="L6" s="4">
        <v>2</v>
      </c>
      <c r="M6" s="4">
        <v>2</v>
      </c>
      <c r="N6" s="4">
        <v>2</v>
      </c>
      <c r="O6" s="4">
        <v>3</v>
      </c>
    </row>
    <row r="7" ht="12.75">
      <c r="H7" s="16"/>
    </row>
    <row r="8" spans="1:15" ht="12.75">
      <c r="A8" t="s">
        <v>20</v>
      </c>
      <c r="B8" s="4">
        <v>5</v>
      </c>
      <c r="C8" s="4">
        <v>3</v>
      </c>
      <c r="D8" s="4">
        <v>4</v>
      </c>
      <c r="E8" s="4">
        <v>5</v>
      </c>
      <c r="F8" s="4">
        <v>4</v>
      </c>
      <c r="G8" s="4">
        <v>5</v>
      </c>
      <c r="H8" s="16">
        <v>5</v>
      </c>
      <c r="I8" s="4">
        <v>5</v>
      </c>
      <c r="J8" s="4">
        <v>4</v>
      </c>
      <c r="K8" s="4">
        <v>5</v>
      </c>
      <c r="L8" s="4">
        <v>5</v>
      </c>
      <c r="M8" s="4">
        <v>5</v>
      </c>
      <c r="N8" s="4">
        <v>5</v>
      </c>
      <c r="O8" s="4">
        <v>5</v>
      </c>
    </row>
    <row r="9" spans="1:15" ht="12.75">
      <c r="A9" t="s">
        <v>21</v>
      </c>
      <c r="B9" s="4">
        <v>4</v>
      </c>
      <c r="C9" s="4">
        <v>2</v>
      </c>
      <c r="D9" s="4">
        <v>3</v>
      </c>
      <c r="E9" s="4">
        <v>2</v>
      </c>
      <c r="F9" s="4">
        <v>1</v>
      </c>
      <c r="G9" s="4">
        <v>2</v>
      </c>
      <c r="H9" s="16">
        <v>2</v>
      </c>
      <c r="I9" s="4">
        <v>3</v>
      </c>
      <c r="J9" s="4">
        <v>3</v>
      </c>
      <c r="K9" s="4">
        <v>3</v>
      </c>
      <c r="L9" s="4">
        <v>3</v>
      </c>
      <c r="M9" s="4">
        <v>4</v>
      </c>
      <c r="N9" s="4">
        <v>4</v>
      </c>
      <c r="O9" s="4">
        <v>4</v>
      </c>
    </row>
    <row r="10" spans="1:15" ht="12.75">
      <c r="A10" t="s">
        <v>22</v>
      </c>
      <c r="B10" s="4">
        <v>3</v>
      </c>
      <c r="C10" s="4">
        <v>5</v>
      </c>
      <c r="D10" s="4">
        <v>5</v>
      </c>
      <c r="E10" s="4">
        <v>4</v>
      </c>
      <c r="F10" s="4">
        <v>5</v>
      </c>
      <c r="G10" s="4">
        <v>4</v>
      </c>
      <c r="H10" s="16">
        <v>4</v>
      </c>
      <c r="I10" s="4">
        <v>4</v>
      </c>
      <c r="J10" s="4">
        <v>5</v>
      </c>
      <c r="K10" s="4">
        <v>4</v>
      </c>
      <c r="L10" s="4">
        <v>4</v>
      </c>
      <c r="M10" s="4">
        <v>3</v>
      </c>
      <c r="N10" s="4">
        <v>3</v>
      </c>
      <c r="O10" s="4">
        <v>3</v>
      </c>
    </row>
    <row r="11" spans="1:15" ht="12.75">
      <c r="A11" t="s">
        <v>23</v>
      </c>
      <c r="B11" s="4">
        <v>2</v>
      </c>
      <c r="C11" s="4">
        <v>1</v>
      </c>
      <c r="D11" s="4">
        <v>1</v>
      </c>
      <c r="E11" s="4">
        <v>1</v>
      </c>
      <c r="F11" s="4">
        <v>2</v>
      </c>
      <c r="G11" s="4">
        <v>1</v>
      </c>
      <c r="H11" s="16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</row>
    <row r="12" spans="1:15" ht="12.75">
      <c r="A12" t="s">
        <v>18</v>
      </c>
      <c r="B12" s="4">
        <v>1</v>
      </c>
      <c r="C12" s="4">
        <v>4</v>
      </c>
      <c r="D12" s="4">
        <v>2</v>
      </c>
      <c r="E12" s="4">
        <v>3</v>
      </c>
      <c r="F12" s="4">
        <v>3</v>
      </c>
      <c r="G12" s="4">
        <v>3</v>
      </c>
      <c r="H12" s="16">
        <v>3</v>
      </c>
      <c r="I12" s="4">
        <v>2</v>
      </c>
      <c r="J12" s="4">
        <v>2</v>
      </c>
      <c r="K12" s="4">
        <v>2</v>
      </c>
      <c r="L12" s="4">
        <v>2</v>
      </c>
      <c r="M12" s="4">
        <v>2</v>
      </c>
      <c r="N12" s="4">
        <v>2</v>
      </c>
      <c r="O12" s="4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6" sqref="L5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1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9.57421875" style="0" bestFit="1" customWidth="1"/>
  </cols>
  <sheetData>
    <row r="2" ht="12.75">
      <c r="A2" t="s">
        <v>14</v>
      </c>
    </row>
    <row r="3" ht="12.75">
      <c r="A3" t="s">
        <v>15</v>
      </c>
    </row>
    <row r="4" ht="12.75">
      <c r="A4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8" ht="12.75">
      <c r="A8" t="s">
        <v>20</v>
      </c>
    </row>
    <row r="9" ht="12.75">
      <c r="A9" t="s">
        <v>21</v>
      </c>
    </row>
    <row r="10" ht="12.75">
      <c r="A10" t="s">
        <v>22</v>
      </c>
    </row>
    <row r="11" ht="12.75">
      <c r="A1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Sowinski</dc:creator>
  <cp:keywords/>
  <dc:description/>
  <cp:lastModifiedBy>Dave</cp:lastModifiedBy>
  <dcterms:created xsi:type="dcterms:W3CDTF">2009-09-14T17:31:05Z</dcterms:created>
  <dcterms:modified xsi:type="dcterms:W3CDTF">2013-12-10T17:57:21Z</dcterms:modified>
  <cp:category/>
  <cp:version/>
  <cp:contentType/>
  <cp:contentStatus/>
</cp:coreProperties>
</file>